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9200" windowHeight="11490"/>
  </bookViews>
  <sheets>
    <sheet name="№ 2" sheetId="1" r:id="rId1"/>
    <sheet name="№ 3," sheetId="3" r:id="rId2"/>
    <sheet name="№4" sheetId="2" r:id="rId3"/>
  </sheets>
  <definedNames>
    <definedName name="_xlnm._FilterDatabase" localSheetId="2" hidden="1">№4!$A$12:$D$175</definedName>
    <definedName name="Print_Titles" localSheetId="0">'№ 2'!#REF!</definedName>
    <definedName name="Print_Titles" localSheetId="1">'№ 3,'!#REF!</definedName>
    <definedName name="Print_Titles" localSheetId="2">№4!#REF!</definedName>
    <definedName name="_xlnm.Print_Titles" localSheetId="0">'№ 2'!$9:$9</definedName>
    <definedName name="_xlnm.Print_Titles" localSheetId="1">'№ 3,'!$10:$10</definedName>
    <definedName name="_xlnm.Print_Titles" localSheetId="2">№4!$11:$11</definedName>
  </definedNames>
  <calcPr calcId="124519"/>
</workbook>
</file>

<file path=xl/calcChain.xml><?xml version="1.0" encoding="utf-8"?>
<calcChain xmlns="http://schemas.openxmlformats.org/spreadsheetml/2006/main">
  <c r="F13" i="2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E174"/>
  <c r="E173" s="1"/>
  <c r="E172"/>
  <c r="E171" s="1"/>
  <c r="E169"/>
  <c r="E167"/>
  <c r="E165"/>
  <c r="E163"/>
  <c r="E162"/>
  <c r="E161" s="1"/>
  <c r="E160"/>
  <c r="E159" s="1"/>
  <c r="E158"/>
  <c r="E157" s="1"/>
  <c r="E156"/>
  <c r="E155" s="1"/>
  <c r="E154"/>
  <c r="E153" s="1"/>
  <c r="E152"/>
  <c r="E151" s="1"/>
  <c r="E150"/>
  <c r="E149" s="1"/>
  <c r="E148"/>
  <c r="E147" s="1"/>
  <c r="E146"/>
  <c r="E145" s="1"/>
  <c r="E144"/>
  <c r="E143" s="1"/>
  <c r="E142"/>
  <c r="E139" s="1"/>
  <c r="E141"/>
  <c r="E140" s="1"/>
  <c r="E138"/>
  <c r="E137" s="1"/>
  <c r="E136"/>
  <c r="E135" s="1"/>
  <c r="E134"/>
  <c r="E133" s="1"/>
  <c r="E132"/>
  <c r="E131" s="1"/>
  <c r="E129"/>
  <c r="E128"/>
  <c r="E127" s="1"/>
  <c r="E126"/>
  <c r="E125"/>
  <c r="E124" s="1"/>
  <c r="E123"/>
  <c r="E122"/>
  <c r="E121"/>
  <c r="E120"/>
  <c r="E119" s="1"/>
  <c r="E118"/>
  <c r="E117"/>
  <c r="E116"/>
  <c r="E115" s="1"/>
  <c r="E113"/>
  <c r="E112" s="1"/>
  <c r="E111"/>
  <c r="E110" s="1"/>
  <c r="E109"/>
  <c r="E108" s="1"/>
  <c r="E107"/>
  <c r="E106" s="1"/>
  <c r="E105"/>
  <c r="E104"/>
  <c r="E103" s="1"/>
  <c r="E102" s="1"/>
  <c r="E101"/>
  <c r="E100" s="1"/>
  <c r="E99"/>
  <c r="E98" s="1"/>
  <c r="E97"/>
  <c r="E96" s="1"/>
  <c r="E95" s="1"/>
  <c r="E94"/>
  <c r="E93"/>
  <c r="E92"/>
  <c r="E91" s="1"/>
  <c r="E90"/>
  <c r="E89"/>
  <c r="E88"/>
  <c r="E87" s="1"/>
  <c r="E86" s="1"/>
  <c r="E85"/>
  <c r="E84" s="1"/>
  <c r="E83" s="1"/>
  <c r="E82"/>
  <c r="E81"/>
  <c r="E80"/>
  <c r="E79" s="1"/>
  <c r="E78"/>
  <c r="E77"/>
  <c r="E76"/>
  <c r="E75" s="1"/>
  <c r="E74"/>
  <c r="E73"/>
  <c r="E72"/>
  <c r="E71" s="1"/>
  <c r="E70"/>
  <c r="E69"/>
  <c r="E68"/>
  <c r="E67" s="1"/>
  <c r="E66"/>
  <c r="E65"/>
  <c r="E64"/>
  <c r="E63" s="1"/>
  <c r="E62"/>
  <c r="E61"/>
  <c r="E60"/>
  <c r="E59" s="1"/>
  <c r="E58"/>
  <c r="E57"/>
  <c r="E56"/>
  <c r="E55" s="1"/>
  <c r="E54"/>
  <c r="E53"/>
  <c r="E51"/>
  <c r="E50" s="1"/>
  <c r="E49"/>
  <c r="E48" s="1"/>
  <c r="E47"/>
  <c r="E46" s="1"/>
  <c r="E45"/>
  <c r="E44" s="1"/>
  <c r="E42"/>
  <c r="E41"/>
  <c r="E40" s="1"/>
  <c r="E39"/>
  <c r="E38" s="1"/>
  <c r="E37" s="1"/>
  <c r="E35"/>
  <c r="E34"/>
  <c r="E33"/>
  <c r="E32" s="1"/>
  <c r="E31"/>
  <c r="E30" s="1"/>
  <c r="E29"/>
  <c r="E28" s="1"/>
  <c r="E27"/>
  <c r="E26" s="1"/>
  <c r="E25"/>
  <c r="E24" s="1"/>
  <c r="E23"/>
  <c r="E22" s="1"/>
  <c r="E21"/>
  <c r="E20" s="1"/>
  <c r="E19"/>
  <c r="E18"/>
  <c r="E17"/>
  <c r="E16"/>
  <c r="E15" s="1"/>
  <c r="H13" i="3"/>
  <c r="I13"/>
  <c r="H14"/>
  <c r="I14"/>
  <c r="H15"/>
  <c r="I15"/>
  <c r="H132"/>
  <c r="I132"/>
  <c r="H133"/>
  <c r="I133"/>
  <c r="H147"/>
  <c r="I147"/>
  <c r="H148"/>
  <c r="I148"/>
  <c r="H177"/>
  <c r="I177"/>
  <c r="H178"/>
  <c r="I178"/>
  <c r="G11"/>
  <c r="F11"/>
  <c r="G195"/>
  <c r="G194"/>
  <c r="G192" s="1"/>
  <c r="G191"/>
  <c r="G190"/>
  <c r="G189"/>
  <c r="G188" s="1"/>
  <c r="G185"/>
  <c r="G184" s="1"/>
  <c r="G183" s="1"/>
  <c r="G182" s="1"/>
  <c r="G181"/>
  <c r="G180" s="1"/>
  <c r="G179" s="1"/>
  <c r="G177"/>
  <c r="G176"/>
  <c r="G175" s="1"/>
  <c r="G174"/>
  <c r="G173" s="1"/>
  <c r="G172"/>
  <c r="G171" s="1"/>
  <c r="G170"/>
  <c r="G169"/>
  <c r="G168"/>
  <c r="G167" s="1"/>
  <c r="G166"/>
  <c r="G164"/>
  <c r="G163" s="1"/>
  <c r="G162"/>
  <c r="G161"/>
  <c r="G160"/>
  <c r="G159" s="1"/>
  <c r="G158"/>
  <c r="G157" s="1"/>
  <c r="G156"/>
  <c r="G155" s="1"/>
  <c r="G154"/>
  <c r="G153"/>
  <c r="G152"/>
  <c r="G151" s="1"/>
  <c r="G150"/>
  <c r="G147"/>
  <c r="G145"/>
  <c r="G144"/>
  <c r="G143"/>
  <c r="G142" s="1"/>
  <c r="G141"/>
  <c r="G139"/>
  <c r="G138" s="1"/>
  <c r="G137"/>
  <c r="G136"/>
  <c r="G135"/>
  <c r="G134" s="1"/>
  <c r="G132"/>
  <c r="G131"/>
  <c r="G130"/>
  <c r="G128"/>
  <c r="G127"/>
  <c r="G126"/>
  <c r="G125" s="1"/>
  <c r="G124"/>
  <c r="G123" s="1"/>
  <c r="G122"/>
  <c r="G121"/>
  <c r="G119"/>
  <c r="G118" s="1"/>
  <c r="G117"/>
  <c r="G116" s="1"/>
  <c r="G115"/>
  <c r="G114" s="1"/>
  <c r="G113"/>
  <c r="G112" s="1"/>
  <c r="G111"/>
  <c r="G110" s="1"/>
  <c r="G109"/>
  <c r="G108" s="1"/>
  <c r="G107"/>
  <c r="G106" s="1"/>
  <c r="G105"/>
  <c r="G104" s="1"/>
  <c r="G103"/>
  <c r="G102" s="1"/>
  <c r="G100"/>
  <c r="G99"/>
  <c r="G98" s="1"/>
  <c r="G96"/>
  <c r="G95"/>
  <c r="G94" s="1"/>
  <c r="G93"/>
  <c r="G92" s="1"/>
  <c r="G91"/>
  <c r="G90" s="1"/>
  <c r="G89"/>
  <c r="G88" s="1"/>
  <c r="G87"/>
  <c r="G86" s="1"/>
  <c r="G85"/>
  <c r="G84" s="1"/>
  <c r="G83"/>
  <c r="G82" s="1"/>
  <c r="G80"/>
  <c r="G79"/>
  <c r="G78"/>
  <c r="G77" s="1"/>
  <c r="G76"/>
  <c r="G73"/>
  <c r="G72" s="1"/>
  <c r="G71" s="1"/>
  <c r="G69"/>
  <c r="G68" s="1"/>
  <c r="G67" s="1"/>
  <c r="G66" s="1"/>
  <c r="G65"/>
  <c r="G64"/>
  <c r="G60"/>
  <c r="G59"/>
  <c r="G58"/>
  <c r="G57" s="1"/>
  <c r="G56"/>
  <c r="G55" s="1"/>
  <c r="G54"/>
  <c r="G53" s="1"/>
  <c r="G52"/>
  <c r="G51"/>
  <c r="G50"/>
  <c r="G49" s="1"/>
  <c r="G48"/>
  <c r="G46"/>
  <c r="G45"/>
  <c r="G44"/>
  <c r="G41"/>
  <c r="G40" s="1"/>
  <c r="G39"/>
  <c r="G38" s="1"/>
  <c r="G36"/>
  <c r="G33"/>
  <c r="G32" s="1"/>
  <c r="G31" s="1"/>
  <c r="G30"/>
  <c r="G29" s="1"/>
  <c r="G28"/>
  <c r="G26"/>
  <c r="G25"/>
  <c r="G24"/>
  <c r="G23"/>
  <c r="G20"/>
  <c r="G19" s="1"/>
  <c r="G18"/>
  <c r="G17" s="1"/>
  <c r="G14"/>
  <c r="G13" s="1"/>
  <c r="I12" i="1"/>
  <c r="J12"/>
  <c r="I13"/>
  <c r="J13"/>
  <c r="I14"/>
  <c r="J14"/>
  <c r="I15"/>
  <c r="J15"/>
  <c r="I16"/>
  <c r="J16"/>
  <c r="I17"/>
  <c r="J17"/>
  <c r="I18"/>
  <c r="J18"/>
  <c r="I19"/>
  <c r="J19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3"/>
  <c r="J63"/>
  <c r="I64"/>
  <c r="J64"/>
  <c r="I65"/>
  <c r="J65"/>
  <c r="I66"/>
  <c r="J66"/>
  <c r="I67"/>
  <c r="J67"/>
  <c r="I68"/>
  <c r="J68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9"/>
  <c r="J99"/>
  <c r="I100"/>
  <c r="J100"/>
  <c r="I101"/>
  <c r="J101"/>
  <c r="I103"/>
  <c r="J103"/>
  <c r="I104"/>
  <c r="J104"/>
  <c r="I105"/>
  <c r="J105"/>
  <c r="I106"/>
  <c r="J106"/>
  <c r="I108"/>
  <c r="J108"/>
  <c r="I109"/>
  <c r="J109"/>
  <c r="I110"/>
  <c r="J110"/>
  <c r="I111"/>
  <c r="J111"/>
  <c r="I112"/>
  <c r="J112"/>
  <c r="I113"/>
  <c r="J113"/>
  <c r="I114"/>
  <c r="J114"/>
  <c r="I115"/>
  <c r="I116"/>
  <c r="J116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8"/>
  <c r="J148"/>
  <c r="I149"/>
  <c r="J149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G195"/>
  <c r="G193" s="1"/>
  <c r="G191"/>
  <c r="G189"/>
  <c r="G185"/>
  <c r="G184" s="1"/>
  <c r="G183" s="1"/>
  <c r="G181"/>
  <c r="G180" s="1"/>
  <c r="G178"/>
  <c r="G176"/>
  <c r="G174"/>
  <c r="G172"/>
  <c r="G170"/>
  <c r="G168"/>
  <c r="G166"/>
  <c r="G164"/>
  <c r="G162"/>
  <c r="G160"/>
  <c r="G158"/>
  <c r="G156"/>
  <c r="G154"/>
  <c r="G152"/>
  <c r="G150"/>
  <c r="G147" s="1"/>
  <c r="G148"/>
  <c r="G145"/>
  <c r="G143"/>
  <c r="G141"/>
  <c r="G139"/>
  <c r="G136"/>
  <c r="G134"/>
  <c r="G132"/>
  <c r="G130"/>
  <c r="G128"/>
  <c r="G126"/>
  <c r="G123"/>
  <c r="G121"/>
  <c r="G119"/>
  <c r="G117"/>
  <c r="G115"/>
  <c r="G113"/>
  <c r="G111"/>
  <c r="G109"/>
  <c r="G107"/>
  <c r="G103"/>
  <c r="G100"/>
  <c r="G99" s="1"/>
  <c r="G96"/>
  <c r="G94"/>
  <c r="G93" s="1"/>
  <c r="G91"/>
  <c r="G89"/>
  <c r="G87"/>
  <c r="G85"/>
  <c r="G83"/>
  <c r="G81"/>
  <c r="G78"/>
  <c r="G76"/>
  <c r="G74"/>
  <c r="G71"/>
  <c r="G70" s="1"/>
  <c r="G67"/>
  <c r="G66" s="1"/>
  <c r="G65" s="1"/>
  <c r="G62"/>
  <c r="G61" s="1"/>
  <c r="G60" s="1"/>
  <c r="G58"/>
  <c r="G56"/>
  <c r="G54"/>
  <c r="G52"/>
  <c r="G50"/>
  <c r="G48"/>
  <c r="G46"/>
  <c r="G42"/>
  <c r="G41"/>
  <c r="G39"/>
  <c r="G38" s="1"/>
  <c r="G36"/>
  <c r="G34"/>
  <c r="G31"/>
  <c r="G30" s="1"/>
  <c r="G28"/>
  <c r="G26"/>
  <c r="G21"/>
  <c r="G18"/>
  <c r="G16"/>
  <c r="G13"/>
  <c r="G12" s="1"/>
  <c r="H42"/>
  <c r="I42" s="1"/>
  <c r="H46"/>
  <c r="H115"/>
  <c r="J115" s="1"/>
  <c r="E14" i="2" l="1"/>
  <c r="E13" s="1"/>
  <c r="E43"/>
  <c r="E36" s="1"/>
  <c r="E52"/>
  <c r="E114"/>
  <c r="G16" i="3"/>
  <c r="G22"/>
  <c r="G27"/>
  <c r="G35"/>
  <c r="G43"/>
  <c r="G47"/>
  <c r="G75"/>
  <c r="G120"/>
  <c r="G129"/>
  <c r="G149"/>
  <c r="G165"/>
  <c r="G187"/>
  <c r="G63"/>
  <c r="G140"/>
  <c r="G101" s="1"/>
  <c r="G81"/>
  <c r="G42"/>
  <c r="G37"/>
  <c r="G193"/>
  <c r="G80" i="1"/>
  <c r="G15"/>
  <c r="G73"/>
  <c r="G20"/>
  <c r="G11" s="1"/>
  <c r="G33"/>
  <c r="G102"/>
  <c r="G188"/>
  <c r="G187" s="1"/>
  <c r="G98"/>
  <c r="G197" s="1"/>
  <c r="G10" s="1"/>
  <c r="G69"/>
  <c r="G194"/>
  <c r="F48" i="3"/>
  <c r="F47" s="1"/>
  <c r="F113"/>
  <c r="I113" s="1"/>
  <c r="H74" i="1"/>
  <c r="H185"/>
  <c r="H145"/>
  <c r="H121"/>
  <c r="F115" i="3"/>
  <c r="D97" i="2" s="1"/>
  <c r="D96" s="1"/>
  <c r="H119" i="1"/>
  <c r="E12" i="2" l="1"/>
  <c r="E175"/>
  <c r="G70" i="3"/>
  <c r="H47"/>
  <c r="I47"/>
  <c r="G21"/>
  <c r="G146"/>
  <c r="H113"/>
  <c r="I115"/>
  <c r="I48"/>
  <c r="G62"/>
  <c r="G186"/>
  <c r="G34"/>
  <c r="G12"/>
  <c r="G74"/>
  <c r="H115"/>
  <c r="H48"/>
  <c r="I185" i="1"/>
  <c r="J185"/>
  <c r="D82" i="2"/>
  <c r="D81" s="1"/>
  <c r="F112" i="3"/>
  <c r="F76"/>
  <c r="F143"/>
  <c r="F117"/>
  <c r="G12" i="2" l="1"/>
  <c r="F12"/>
  <c r="F142" i="3"/>
  <c r="I143"/>
  <c r="H143"/>
  <c r="D99" i="2"/>
  <c r="D98" s="1"/>
  <c r="I117" i="3"/>
  <c r="H117"/>
  <c r="G61"/>
  <c r="I112"/>
  <c r="H112"/>
  <c r="F75"/>
  <c r="I76"/>
  <c r="H76"/>
  <c r="G97"/>
  <c r="D27" i="2"/>
  <c r="D26" s="1"/>
  <c r="D134"/>
  <c r="D133" s="1"/>
  <c r="F65" i="3"/>
  <c r="F160"/>
  <c r="H160" i="1"/>
  <c r="H13"/>
  <c r="H12" s="1"/>
  <c r="H16"/>
  <c r="H18"/>
  <c r="F20" i="3"/>
  <c r="H21" i="1"/>
  <c r="F23" i="3"/>
  <c r="F24"/>
  <c r="F25"/>
  <c r="F26"/>
  <c r="H26" i="1"/>
  <c r="H28"/>
  <c r="H31"/>
  <c r="H30" s="1"/>
  <c r="H34"/>
  <c r="H36"/>
  <c r="H39"/>
  <c r="H38" s="1"/>
  <c r="F36" i="3"/>
  <c r="F44"/>
  <c r="F46"/>
  <c r="H48" i="1"/>
  <c r="F50" i="3"/>
  <c r="H50" i="1"/>
  <c r="F54" i="3"/>
  <c r="H52" i="1"/>
  <c r="F56" i="3"/>
  <c r="H54" i="1"/>
  <c r="F52" i="3"/>
  <c r="H56" i="1"/>
  <c r="H58"/>
  <c r="H62"/>
  <c r="H67"/>
  <c r="H66" s="1"/>
  <c r="H65" s="1"/>
  <c r="H71"/>
  <c r="H70" s="1"/>
  <c r="H76"/>
  <c r="H78"/>
  <c r="H81"/>
  <c r="H83"/>
  <c r="F85" i="3"/>
  <c r="H85" i="1"/>
  <c r="H87"/>
  <c r="F89" i="3"/>
  <c r="H89" i="1"/>
  <c r="H91"/>
  <c r="H94"/>
  <c r="H93" s="1"/>
  <c r="H96"/>
  <c r="H100"/>
  <c r="H99" s="1"/>
  <c r="H103"/>
  <c r="H107"/>
  <c r="F105" i="3"/>
  <c r="H109" i="1"/>
  <c r="F107" i="3"/>
  <c r="H111" i="1"/>
  <c r="F109" i="3"/>
  <c r="H113" i="1"/>
  <c r="F111" i="3"/>
  <c r="H117" i="1"/>
  <c r="H123"/>
  <c r="F121" i="3"/>
  <c r="H126" i="1"/>
  <c r="F135" i="3"/>
  <c r="H128" i="1"/>
  <c r="F137" i="3"/>
  <c r="H130" i="1"/>
  <c r="H132"/>
  <c r="H134"/>
  <c r="H136"/>
  <c r="F130" i="3"/>
  <c r="H139" i="1"/>
  <c r="H141"/>
  <c r="H143"/>
  <c r="F145" i="3"/>
  <c r="H148" i="1"/>
  <c r="H150"/>
  <c r="H152"/>
  <c r="H154"/>
  <c r="H156"/>
  <c r="H158"/>
  <c r="F158" i="3"/>
  <c r="F162"/>
  <c r="H162" i="1"/>
  <c r="H164"/>
  <c r="H166"/>
  <c r="F166" i="3"/>
  <c r="H168" i="1"/>
  <c r="H170"/>
  <c r="F170" i="3"/>
  <c r="H172" i="1"/>
  <c r="H174"/>
  <c r="F174" i="3"/>
  <c r="H176" i="1"/>
  <c r="H178"/>
  <c r="H181"/>
  <c r="H180" s="1"/>
  <c r="H184"/>
  <c r="H189"/>
  <c r="H191"/>
  <c r="H195"/>
  <c r="H193" s="1"/>
  <c r="F195" i="3"/>
  <c r="F14"/>
  <c r="F13" s="1"/>
  <c r="F132"/>
  <c r="F141"/>
  <c r="F147"/>
  <c r="F177"/>
  <c r="D129" i="2"/>
  <c r="D163"/>
  <c r="D165"/>
  <c r="F33" i="3"/>
  <c r="F140" l="1"/>
  <c r="I141"/>
  <c r="H141"/>
  <c r="I52"/>
  <c r="H52"/>
  <c r="I46"/>
  <c r="H46"/>
  <c r="I142"/>
  <c r="H142"/>
  <c r="I174"/>
  <c r="H174"/>
  <c r="I105"/>
  <c r="H105"/>
  <c r="D17" i="2"/>
  <c r="I24" i="3"/>
  <c r="H24"/>
  <c r="I160"/>
  <c r="H160"/>
  <c r="F157"/>
  <c r="H158"/>
  <c r="I158"/>
  <c r="I137"/>
  <c r="H137"/>
  <c r="D104" i="2"/>
  <c r="I121" i="3"/>
  <c r="H121"/>
  <c r="F84"/>
  <c r="I85"/>
  <c r="H85"/>
  <c r="F55"/>
  <c r="H56"/>
  <c r="I56"/>
  <c r="I50"/>
  <c r="H50"/>
  <c r="H36"/>
  <c r="I36"/>
  <c r="I25"/>
  <c r="H25"/>
  <c r="H20"/>
  <c r="I20"/>
  <c r="I75"/>
  <c r="H75"/>
  <c r="G196"/>
  <c r="I135"/>
  <c r="H135"/>
  <c r="H54"/>
  <c r="I54"/>
  <c r="I23"/>
  <c r="H23"/>
  <c r="D35" i="2"/>
  <c r="H65" i="3"/>
  <c r="I65"/>
  <c r="I195"/>
  <c r="H195"/>
  <c r="I109"/>
  <c r="H109"/>
  <c r="F88"/>
  <c r="I89"/>
  <c r="H89"/>
  <c r="F32"/>
  <c r="I33"/>
  <c r="H33"/>
  <c r="I170"/>
  <c r="H170"/>
  <c r="I166"/>
  <c r="H166"/>
  <c r="I162"/>
  <c r="H162"/>
  <c r="F144"/>
  <c r="I145"/>
  <c r="H145"/>
  <c r="D122" i="2"/>
  <c r="I130" i="3"/>
  <c r="H130"/>
  <c r="D80" i="2"/>
  <c r="D79" s="1"/>
  <c r="I111" i="3"/>
  <c r="H111"/>
  <c r="F106"/>
  <c r="H107"/>
  <c r="I107"/>
  <c r="I44"/>
  <c r="H44"/>
  <c r="H26"/>
  <c r="I26"/>
  <c r="H183" i="1"/>
  <c r="J184"/>
  <c r="I184"/>
  <c r="I162"/>
  <c r="J162"/>
  <c r="J150"/>
  <c r="I150"/>
  <c r="I117"/>
  <c r="J117"/>
  <c r="J107"/>
  <c r="I107"/>
  <c r="J81"/>
  <c r="I81"/>
  <c r="H61"/>
  <c r="J62"/>
  <c r="I62"/>
  <c r="J21"/>
  <c r="I21"/>
  <c r="F150" i="3"/>
  <c r="H73" i="1"/>
  <c r="F128" i="3"/>
  <c r="H41" i="1"/>
  <c r="D16" i="2"/>
  <c r="H102" i="1"/>
  <c r="F181" i="3"/>
  <c r="F78"/>
  <c r="F69"/>
  <c r="F189"/>
  <c r="F93"/>
  <c r="F58"/>
  <c r="F28"/>
  <c r="H15" i="1"/>
  <c r="F18" i="3"/>
  <c r="H188" i="1"/>
  <c r="H187" s="1"/>
  <c r="F154" i="3"/>
  <c r="F30"/>
  <c r="H33" i="1"/>
  <c r="F60" i="3"/>
  <c r="D90" i="2"/>
  <c r="D89" s="1"/>
  <c r="D19"/>
  <c r="F191" i="3"/>
  <c r="F100"/>
  <c r="F49"/>
  <c r="D25" i="2"/>
  <c r="D24" s="1"/>
  <c r="H194" i="1"/>
  <c r="F87" i="3"/>
  <c r="F185"/>
  <c r="H20" i="1"/>
  <c r="F96" i="3"/>
  <c r="F73"/>
  <c r="F103"/>
  <c r="F91"/>
  <c r="F80"/>
  <c r="D31" i="2"/>
  <c r="D30" s="1"/>
  <c r="D49"/>
  <c r="D48" s="1"/>
  <c r="D94"/>
  <c r="D93" s="1"/>
  <c r="F119" i="3"/>
  <c r="F176"/>
  <c r="F168"/>
  <c r="F164"/>
  <c r="F172"/>
  <c r="D167" i="2"/>
  <c r="F139" i="3"/>
  <c r="D107" i="2"/>
  <c r="D106" s="1"/>
  <c r="F134" i="3"/>
  <c r="D146" i="2"/>
  <c r="D145" s="1"/>
  <c r="F131" i="3"/>
  <c r="F124"/>
  <c r="H80" i="1"/>
  <c r="H147"/>
  <c r="D111" i="2"/>
  <c r="D110" s="1"/>
  <c r="F173" i="3"/>
  <c r="F104"/>
  <c r="D74" i="2"/>
  <c r="D73" s="1"/>
  <c r="F169" i="3"/>
  <c r="D66" i="2"/>
  <c r="D65" s="1"/>
  <c r="F165" i="3"/>
  <c r="D62" i="2"/>
  <c r="D61" s="1"/>
  <c r="D169"/>
  <c r="F116" i="3"/>
  <c r="D78" i="2"/>
  <c r="D77" s="1"/>
  <c r="F108" i="3"/>
  <c r="F136"/>
  <c r="D138" i="2"/>
  <c r="D137" s="1"/>
  <c r="F22" i="3"/>
  <c r="D23" i="2"/>
  <c r="D22" s="1"/>
  <c r="F194" i="3"/>
  <c r="F51"/>
  <c r="D29" i="2"/>
  <c r="D28" s="1"/>
  <c r="D128"/>
  <c r="D127" s="1"/>
  <c r="F53" i="3"/>
  <c r="F35"/>
  <c r="D126" i="2"/>
  <c r="D54"/>
  <c r="D53" s="1"/>
  <c r="F161" i="3"/>
  <c r="F19"/>
  <c r="D118" i="2"/>
  <c r="D117" s="1"/>
  <c r="F159" i="3"/>
  <c r="D51" i="2"/>
  <c r="D50" s="1"/>
  <c r="F83" i="3"/>
  <c r="F156"/>
  <c r="F152"/>
  <c r="F126"/>
  <c r="F122"/>
  <c r="D76" i="2"/>
  <c r="D75" s="1"/>
  <c r="F39" i="3"/>
  <c r="D136" i="2"/>
  <c r="D135" s="1"/>
  <c r="F110" i="3"/>
  <c r="D150" i="2"/>
  <c r="D149" s="1"/>
  <c r="F64" i="3"/>
  <c r="F41"/>
  <c r="F45"/>
  <c r="H156" l="1"/>
  <c r="I156"/>
  <c r="H165"/>
  <c r="I165"/>
  <c r="I134"/>
  <c r="H134"/>
  <c r="F118"/>
  <c r="I119"/>
  <c r="H119"/>
  <c r="F95"/>
  <c r="I96"/>
  <c r="H96"/>
  <c r="F92"/>
  <c r="I93"/>
  <c r="H93"/>
  <c r="F127"/>
  <c r="I128"/>
  <c r="H128"/>
  <c r="I144"/>
  <c r="H144"/>
  <c r="I84"/>
  <c r="H84"/>
  <c r="H157"/>
  <c r="I157"/>
  <c r="H64"/>
  <c r="I64"/>
  <c r="D113" i="2"/>
  <c r="D112" s="1"/>
  <c r="I176" i="3"/>
  <c r="H176"/>
  <c r="I73"/>
  <c r="H73"/>
  <c r="F99"/>
  <c r="I100"/>
  <c r="H100"/>
  <c r="D56" i="2"/>
  <c r="D55" s="1"/>
  <c r="I78" i="3"/>
  <c r="H78"/>
  <c r="I41"/>
  <c r="H41"/>
  <c r="I126"/>
  <c r="H126"/>
  <c r="I161"/>
  <c r="H161"/>
  <c r="I53"/>
  <c r="H53"/>
  <c r="H194"/>
  <c r="I194"/>
  <c r="I136"/>
  <c r="H136"/>
  <c r="I169"/>
  <c r="H169"/>
  <c r="D123" i="2"/>
  <c r="D121" s="1"/>
  <c r="I131" i="3"/>
  <c r="H131"/>
  <c r="D144" i="2"/>
  <c r="D143" s="1"/>
  <c r="I139" i="3"/>
  <c r="H139"/>
  <c r="F167"/>
  <c r="I168"/>
  <c r="H168"/>
  <c r="D72" i="2"/>
  <c r="D71" s="1"/>
  <c r="I103" i="3"/>
  <c r="H103"/>
  <c r="D70" i="2"/>
  <c r="D69" s="1"/>
  <c r="I185" i="3"/>
  <c r="H185"/>
  <c r="I49"/>
  <c r="H49"/>
  <c r="D45" i="2"/>
  <c r="D44" s="1"/>
  <c r="I154" i="3"/>
  <c r="H154"/>
  <c r="I28"/>
  <c r="H28"/>
  <c r="F68"/>
  <c r="I69"/>
  <c r="H69"/>
  <c r="D39" i="2"/>
  <c r="D38" s="1"/>
  <c r="D37" s="1"/>
  <c r="I150" i="3"/>
  <c r="H150"/>
  <c r="H88"/>
  <c r="I88"/>
  <c r="I22"/>
  <c r="H22"/>
  <c r="I104"/>
  <c r="H104"/>
  <c r="F171"/>
  <c r="H172"/>
  <c r="I172"/>
  <c r="F79"/>
  <c r="I80"/>
  <c r="H80"/>
  <c r="F190"/>
  <c r="I191"/>
  <c r="H191"/>
  <c r="F17"/>
  <c r="H18"/>
  <c r="I18"/>
  <c r="F180"/>
  <c r="I181"/>
  <c r="H181"/>
  <c r="H140"/>
  <c r="I140"/>
  <c r="I39"/>
  <c r="H39"/>
  <c r="I152"/>
  <c r="H152"/>
  <c r="I159"/>
  <c r="H159"/>
  <c r="I108"/>
  <c r="H108"/>
  <c r="D92" i="2"/>
  <c r="D91" s="1"/>
  <c r="I87" i="3"/>
  <c r="H87"/>
  <c r="F59"/>
  <c r="I60"/>
  <c r="H60"/>
  <c r="F57"/>
  <c r="H58"/>
  <c r="I58"/>
  <c r="H106"/>
  <c r="I106"/>
  <c r="D18" i="2"/>
  <c r="I45" i="3"/>
  <c r="H45"/>
  <c r="H110"/>
  <c r="I110"/>
  <c r="I122"/>
  <c r="H122"/>
  <c r="H83"/>
  <c r="I83"/>
  <c r="I19"/>
  <c r="H19"/>
  <c r="F34"/>
  <c r="I35"/>
  <c r="H35"/>
  <c r="I51"/>
  <c r="H51"/>
  <c r="I116"/>
  <c r="H116"/>
  <c r="I173"/>
  <c r="H173"/>
  <c r="H124"/>
  <c r="I124"/>
  <c r="F163"/>
  <c r="I164"/>
  <c r="H164"/>
  <c r="F90"/>
  <c r="I91"/>
  <c r="H91"/>
  <c r="F29"/>
  <c r="I30"/>
  <c r="H30"/>
  <c r="D148" i="2"/>
  <c r="D147" s="1"/>
  <c r="I189" i="3"/>
  <c r="H189"/>
  <c r="F31"/>
  <c r="I32"/>
  <c r="H32"/>
  <c r="I55"/>
  <c r="H55"/>
  <c r="F149"/>
  <c r="J41" i="1"/>
  <c r="I41"/>
  <c r="I183"/>
  <c r="J183"/>
  <c r="I147"/>
  <c r="J147"/>
  <c r="J102"/>
  <c r="I102"/>
  <c r="J80"/>
  <c r="I80"/>
  <c r="H60"/>
  <c r="I61"/>
  <c r="J61"/>
  <c r="I20"/>
  <c r="J20"/>
  <c r="H69"/>
  <c r="D120" i="2"/>
  <c r="D119" s="1"/>
  <c r="D21"/>
  <c r="D20" s="1"/>
  <c r="F102" i="3"/>
  <c r="F188"/>
  <c r="F153"/>
  <c r="D125" i="2"/>
  <c r="D124" s="1"/>
  <c r="D116"/>
  <c r="D115" s="1"/>
  <c r="F16" i="3"/>
  <c r="D156" i="2"/>
  <c r="D155" s="1"/>
  <c r="F77" i="3"/>
  <c r="D85" i="2"/>
  <c r="D84" s="1"/>
  <c r="D83" s="1"/>
  <c r="F27" i="3"/>
  <c r="D158" i="2"/>
  <c r="D157" s="1"/>
  <c r="F184" i="3"/>
  <c r="D141" i="2"/>
  <c r="D140" s="1"/>
  <c r="D154"/>
  <c r="D153" s="1"/>
  <c r="D132"/>
  <c r="D131" s="1"/>
  <c r="D152"/>
  <c r="D151" s="1"/>
  <c r="F86" i="3"/>
  <c r="D58" i="2"/>
  <c r="D57" s="1"/>
  <c r="D68"/>
  <c r="D67" s="1"/>
  <c r="F72" i="3"/>
  <c r="D142" i="2"/>
  <c r="D139" s="1"/>
  <c r="H11" i="1"/>
  <c r="D109" i="2"/>
  <c r="D108" s="1"/>
  <c r="F175" i="3"/>
  <c r="F114"/>
  <c r="F43"/>
  <c r="D15" i="2"/>
  <c r="D101"/>
  <c r="D100" s="1"/>
  <c r="D95" s="1"/>
  <c r="D64"/>
  <c r="D63" s="1"/>
  <c r="H98" i="1"/>
  <c r="F138" i="3"/>
  <c r="D60" i="2"/>
  <c r="D59" s="1"/>
  <c r="F123" i="3"/>
  <c r="D160" i="2"/>
  <c r="D159" s="1"/>
  <c r="F129" i="3"/>
  <c r="D172" i="2"/>
  <c r="D171" s="1"/>
  <c r="F40" i="3"/>
  <c r="D34" i="2"/>
  <c r="D33" s="1"/>
  <c r="D32" s="1"/>
  <c r="F63" i="3"/>
  <c r="F125"/>
  <c r="D162" i="2"/>
  <c r="D161" s="1"/>
  <c r="F120" i="3"/>
  <c r="D105" i="2"/>
  <c r="D103" s="1"/>
  <c r="D102" s="1"/>
  <c r="F155" i="3"/>
  <c r="D47" i="2"/>
  <c r="D46" s="1"/>
  <c r="D174"/>
  <c r="D173" s="1"/>
  <c r="F38" i="3"/>
  <c r="F151"/>
  <c r="D42" i="2"/>
  <c r="D41" s="1"/>
  <c r="D40" s="1"/>
  <c r="D88"/>
  <c r="D87" s="1"/>
  <c r="F82" i="3"/>
  <c r="F192"/>
  <c r="F193"/>
  <c r="I192" l="1"/>
  <c r="H192"/>
  <c r="I155"/>
  <c r="H155"/>
  <c r="I125"/>
  <c r="H125"/>
  <c r="F74"/>
  <c r="I77"/>
  <c r="H77"/>
  <c r="I90"/>
  <c r="H90"/>
  <c r="I92"/>
  <c r="H92"/>
  <c r="I193"/>
  <c r="H193"/>
  <c r="I40"/>
  <c r="H40"/>
  <c r="H31"/>
  <c r="I31"/>
  <c r="I163"/>
  <c r="H163"/>
  <c r="F179"/>
  <c r="I180"/>
  <c r="H180"/>
  <c r="F94"/>
  <c r="I95"/>
  <c r="H95"/>
  <c r="F21"/>
  <c r="I27"/>
  <c r="H27"/>
  <c r="I16"/>
  <c r="H16"/>
  <c r="F187"/>
  <c r="I188"/>
  <c r="H188"/>
  <c r="I149"/>
  <c r="H149"/>
  <c r="I34"/>
  <c r="H34"/>
  <c r="I57"/>
  <c r="H57"/>
  <c r="I17"/>
  <c r="H17"/>
  <c r="H118"/>
  <c r="I118"/>
  <c r="D43" i="2"/>
  <c r="D86"/>
  <c r="I151" i="3"/>
  <c r="H151"/>
  <c r="I175"/>
  <c r="H175"/>
  <c r="F71"/>
  <c r="H72"/>
  <c r="I72"/>
  <c r="F183"/>
  <c r="H184"/>
  <c r="I184"/>
  <c r="I79"/>
  <c r="H79"/>
  <c r="I123"/>
  <c r="H123"/>
  <c r="I114"/>
  <c r="H114"/>
  <c r="H86"/>
  <c r="I86"/>
  <c r="I102"/>
  <c r="H102"/>
  <c r="H171"/>
  <c r="I171"/>
  <c r="F67"/>
  <c r="I68"/>
  <c r="H68"/>
  <c r="I167"/>
  <c r="H167"/>
  <c r="I120"/>
  <c r="H120"/>
  <c r="F42"/>
  <c r="I43"/>
  <c r="H43"/>
  <c r="H82"/>
  <c r="I82"/>
  <c r="I38"/>
  <c r="H38"/>
  <c r="F62"/>
  <c r="I63"/>
  <c r="H63"/>
  <c r="I129"/>
  <c r="H129"/>
  <c r="H138"/>
  <c r="I138"/>
  <c r="I153"/>
  <c r="H153"/>
  <c r="I29"/>
  <c r="H29"/>
  <c r="I59"/>
  <c r="H59"/>
  <c r="H190"/>
  <c r="I190"/>
  <c r="F98"/>
  <c r="I99"/>
  <c r="H99"/>
  <c r="H127"/>
  <c r="I127"/>
  <c r="I98" i="1"/>
  <c r="J98"/>
  <c r="J69"/>
  <c r="I69"/>
  <c r="J60"/>
  <c r="I60"/>
  <c r="J11"/>
  <c r="I11"/>
  <c r="D14" i="2"/>
  <c r="D13" s="1"/>
  <c r="D52"/>
  <c r="F101" i="3"/>
  <c r="D114" i="2"/>
  <c r="F81" i="3"/>
  <c r="H197" i="1"/>
  <c r="F37" i="3"/>
  <c r="F146"/>
  <c r="D36" i="2" l="1"/>
  <c r="H94" i="3"/>
  <c r="I94"/>
  <c r="F12"/>
  <c r="H37"/>
  <c r="I37"/>
  <c r="F66"/>
  <c r="I67"/>
  <c r="H67"/>
  <c r="I179"/>
  <c r="H179"/>
  <c r="I146"/>
  <c r="H146"/>
  <c r="I98"/>
  <c r="H98"/>
  <c r="F182"/>
  <c r="I183"/>
  <c r="H183"/>
  <c r="H74"/>
  <c r="I74"/>
  <c r="H42"/>
  <c r="I42"/>
  <c r="F186"/>
  <c r="I187"/>
  <c r="H187"/>
  <c r="H101"/>
  <c r="I101"/>
  <c r="F70"/>
  <c r="I81"/>
  <c r="H81"/>
  <c r="F61"/>
  <c r="I62"/>
  <c r="H62"/>
  <c r="I71"/>
  <c r="H71"/>
  <c r="I21"/>
  <c r="H21"/>
  <c r="H10" i="1"/>
  <c r="J10" s="1"/>
  <c r="J197"/>
  <c r="I197"/>
  <c r="D12" i="2"/>
  <c r="D175" s="1"/>
  <c r="F97" i="3"/>
  <c r="F196" l="1"/>
  <c r="H97"/>
  <c r="I97"/>
  <c r="I70"/>
  <c r="H70"/>
  <c r="I182"/>
  <c r="H182"/>
  <c r="I12"/>
  <c r="H12"/>
  <c r="H61"/>
  <c r="I61"/>
  <c r="I186"/>
  <c r="H186"/>
  <c r="I66"/>
  <c r="H66"/>
  <c r="I10" i="1"/>
  <c r="H196" i="3" l="1"/>
  <c r="I196"/>
</calcChain>
</file>

<file path=xl/sharedStrings.xml><?xml version="1.0" encoding="utf-8"?>
<sst xmlns="http://schemas.openxmlformats.org/spreadsheetml/2006/main" count="2133" uniqueCount="293">
  <si>
    <t>тыс.руб.</t>
  </si>
  <si>
    <t xml:space="preserve">Наименование </t>
  </si>
  <si>
    <t>КВСР</t>
  </si>
  <si>
    <t xml:space="preserve">Рз </t>
  </si>
  <si>
    <t>ПЗ</t>
  </si>
  <si>
    <t>ЦСР</t>
  </si>
  <si>
    <t>ВР</t>
  </si>
  <si>
    <t>Администрация городского поселения "Пушкиногорье"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</si>
  <si>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</si>
  <si>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</si>
  <si>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</si>
  <si>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</si>
  <si>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Расходы на выплаты по оплате труда и обеспечение функций органов местного самоуправления по функционированию высшего должностного лица поселения в рамках непрограммного направления деятельности "Обеспечение функционирования органов местного самоуправления поселения"</t>
  </si>
  <si>
    <t>7517017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</si>
  <si>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</si>
  <si>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</si>
  <si>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</si>
  <si>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</si>
  <si>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и обеспечение функций органов местного самоуправления по председателю Собрания депутатов поселения</t>
  </si>
  <si>
    <t>90 9 00 00930</t>
  </si>
  <si>
    <t>Расходы на выплаты по оплате труда и обеспечение функций органов местного самоуправления по обеспечению деятельности Собрания депутатов поселения</t>
  </si>
  <si>
    <t>90 9 00 00940</t>
  </si>
  <si>
    <t>Функционирование Правительства РФ, высших исполнительных органов исполнительной власти субъектов РФ, местных администраций</t>
  </si>
  <si>
    <t>04</t>
  </si>
  <si>
    <t>Расходы на выплаты по оплате труда и обеспечение функций аппарата исполнительных органов местного самоуправления поселения</t>
  </si>
  <si>
    <t>01 1 01 00910</t>
  </si>
  <si>
    <t>Закупка товаров, работ и услуг для государственных (муниципальных) нужд</t>
  </si>
  <si>
    <t>800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</si>
  <si>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</si>
  <si>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</si>
  <si>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</si>
  <si>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</si>
  <si>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Расходы на выплаты по оплате труда и обеспечение функций органов местного самоуправления по Главе местной администрации</t>
  </si>
  <si>
    <t>01 1 01 00920</t>
  </si>
  <si>
    <t>Резервные фонды местных администраций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</si>
  <si>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90 9 00 10000</t>
  </si>
  <si>
    <t>Обеспечение деятельности финансовых, налоговых и таможенных органов и органов финансового (бюджетного) надзора</t>
  </si>
  <si>
    <t>06</t>
  </si>
  <si>
    <t>Межбюджетные трансферты на решение вопросов в части содержания специалистов</t>
  </si>
  <si>
    <t>01 1 01 81000</t>
  </si>
  <si>
    <t>Обеспечение проведения выборов и референдумов</t>
  </si>
  <si>
    <t>07</t>
  </si>
  <si>
    <t>Возмещение расходов из резервного фонда Администрации области, связанные с необходимостью обеспечения СИЗ и применения дополнительных форм организации голосования в единый день голосования</t>
  </si>
  <si>
    <t>90 9 00 00010</t>
  </si>
  <si>
    <t>Проведение выборов в представительные органы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</si>
  <si>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90 9 00 90000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</si>
  <si>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</si>
  <si>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</si>
  <si>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</si>
  <si>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</si>
  <si>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</si>
  <si>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</si>
  <si>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01 1 01 25500</t>
  </si>
  <si>
    <t>Выполнение прочих функций органов местного самоуправления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</si>
  <si>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90 9 00 20000</t>
  </si>
  <si>
    <t>Расходы на снижение уровня аварийности и травматизма на дорогах района, за счет средств бюджета района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</si>
  <si>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90 9 00 24400</t>
  </si>
  <si>
    <t>Расходы на ежемесячные гарантированные компенсационные выплаты в целях обеспечения условий для соблюдения установленных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</si>
  <si>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01 1 01 25900</t>
  </si>
  <si>
    <t xml:space="preserve">01 1 01 25900 </t>
  </si>
  <si>
    <t xml:space="preserve">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</si>
  <si>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90 9 00 41270</t>
  </si>
  <si>
    <t xml:space="preserve"> Софинансирование по субсидии на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</si>
  <si>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W1270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</si>
  <si>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</si>
  <si>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</si>
  <si>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</si>
  <si>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</si>
  <si>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</si>
  <si>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01 1 02 51180</t>
  </si>
  <si>
    <t xml:space="preserve">НАЦИОНАЛЬНАЯ  БЕЗОПАСНОСТЬ  И  ПРАВООХРАНИТЕЛЬНАЯ  ДЕЯТЕЛЬНОСТЬ </t>
  </si>
  <si>
    <t>Обеспечение пожарной безопасности</t>
  </si>
  <si>
    <t>10</t>
  </si>
  <si>
    <t>Обеспечение первичных мер пожарной безопасности в границах населенных пунктов поселения</t>
  </si>
  <si>
    <t>01 2 05 21000</t>
  </si>
  <si>
    <t>НАЦИОНАЛЬНАЯ ЭКОНОМИКА</t>
  </si>
  <si>
    <t>Общеэкономические вопросы</t>
  </si>
  <si>
    <t>Иные межбюджетные трансферты на реализацию дополнительных мероприятий, направленных на снижение напряженности на рынке труда за счет средств резервного фонда Правительства</t>
  </si>
  <si>
    <t>01 2 04 LП020</t>
  </si>
  <si>
    <t>Сельское хозяйство и рыболовство</t>
  </si>
  <si>
    <t>05</t>
  </si>
  <si>
    <t>Расходы на ликвидацию очагов сорного растения борщевик Сосновского за счет средств бюджета субъекта</t>
  </si>
  <si>
    <t>01 2 04 41570</t>
  </si>
  <si>
    <t>Софинансирование расходов на ликвидацию очагов сорного растения борщевик Сосновского за счет средств бюджета поселения</t>
  </si>
  <si>
    <t>01 2 04 W1570</t>
  </si>
  <si>
    <t>Дорожное хозяйство</t>
  </si>
  <si>
    <t>09</t>
  </si>
  <si>
    <t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</t>
  </si>
  <si>
    <t>01 2 06 24100</t>
  </si>
  <si>
    <t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</si>
  <si>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01 2 06 84100</t>
  </si>
  <si>
    <t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</si>
  <si>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01 2 06 41190</t>
  </si>
  <si>
    <r>
      <t xml:space="preserve">Софинансирование по 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  </r>
    <r>
      <rPr>
        <i/>
        <sz val="10"/>
        <rFont val="Arial"/>
        <family val="2"/>
        <charset val="204"/>
      </rPr>
      <t>за счет межбюджетных трансфертов из бюджета района</t>
    </r>
  </si>
  <si>
    <t>01 2 06 W1190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</si>
  <si>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</si>
  <si>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90 9 00 82000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</si>
  <si>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 (обязательства прошлых лет)</t>
  </si>
  <si>
    <t>90 9 00 82001</t>
  </si>
  <si>
    <t>Другие вопросы в области национальной экономики</t>
  </si>
  <si>
    <t>12</t>
  </si>
  <si>
    <t>Межбюджетные трансферты на решение вопросов в части территориального планирования и градостроительного зонирования в рамках непрограммного направления деятельности "Иные непрограммные направления деятельности органов местного самоуправления поселения"</t>
  </si>
  <si>
    <t>90 9 00 89000</t>
  </si>
  <si>
    <t>ЖИЛИЩНО-КОММУНАЛЬНОЕ ХОЗЯЙСТВО</t>
  </si>
  <si>
    <t>Жилищное хозяйство</t>
  </si>
  <si>
    <t>Капитальный ремонт государственного жилищного фонда субъектов Российской Федерации и муниципального жилищного фонда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</si>
  <si>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90 9 00 23000</t>
  </si>
  <si>
    <t>Коммунальное хозяйство</t>
  </si>
  <si>
    <t>Расходы на финансирование мероприятий по ликвидации несанкционированных свалок за счет средств областного бюджета</t>
  </si>
  <si>
    <t>01 2 04 41550</t>
  </si>
  <si>
    <t>Расходы на обеспечение мероприятий по оборудованию контейнерных площадок для накопления твердых коммунальных отходов за счет средств областного бюджета</t>
  </si>
  <si>
    <t>01 2 04 41730</t>
  </si>
  <si>
    <t>Софинансирование расходов на обеспечение мероприятий по оборудованию контейнерных площадок для накопления твердых коммунальных отходов за счет средств бюджета поселения</t>
  </si>
  <si>
    <t>01 2 04 W1730</t>
  </si>
  <si>
    <t>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областного бюджета</t>
  </si>
  <si>
    <t>01 2 04 41740</t>
  </si>
  <si>
    <t>Софинансирование расходов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бюджета поселения</t>
  </si>
  <si>
    <t>01 2 04 W1740</t>
  </si>
  <si>
    <r>
      <t>Организация в границах поселения теплоснабжения</t>
    </r>
    <r>
      <rPr>
        <b/>
        <i/>
        <sz val="10"/>
        <color indexed="62"/>
        <rFont val="Arial Cyr"/>
        <family val="2"/>
        <charset val="204"/>
      </rPr>
      <t xml:space="preserve"> и газоснабжения </t>
    </r>
    <r>
      <rPr>
        <b/>
        <i/>
        <sz val="10"/>
        <rFont val="Arial Cyr"/>
        <family val="2"/>
        <charset val="204"/>
      </rPr>
      <t>населения</t>
    </r>
  </si>
  <si>
    <t>01 2 07 84000</t>
  </si>
  <si>
    <t>Возмещение затрат по содержанию систем и объектов водоснабжения</t>
  </si>
  <si>
    <t>01 2 08 23100</t>
  </si>
  <si>
    <t>Строительство, реконструкция и капитальный ремонт объектов водоотведения и очитки сточных вод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</si>
  <si>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01 2 08 45010</t>
  </si>
  <si>
    <t>90 9 00 45010</t>
  </si>
  <si>
    <t>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</si>
  <si>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90 9 00 41390</t>
  </si>
  <si>
    <t>Софинансирование по 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за счет средств бюджета поселения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</si>
  <si>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W1390</t>
  </si>
  <si>
    <t>Обеспечения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</si>
  <si>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90 9 00 09505</t>
  </si>
  <si>
    <t>Обеспечение мероприятий по модернизации систем коммунальной инфраструктуры за счет средств областного бюджета</t>
  </si>
  <si>
    <t>90 9 00 09605</t>
  </si>
  <si>
    <t>Бюджетные инвестиции</t>
  </si>
  <si>
    <t>400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</si>
  <si>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</si>
  <si>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90 9 00 41750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</si>
  <si>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</si>
  <si>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W1750</t>
  </si>
  <si>
    <t>Межбюджетные трансферты на решение вопросов в части содержания объектов водоснабжения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</si>
  <si>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90 9 00 83000</t>
  </si>
  <si>
    <t>Межбюджетные трансферты на решение вопросов местного значения по теплоснабжению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</si>
  <si>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90 9 00 84000</t>
  </si>
  <si>
    <t>Межбюджетные трансферты на решение вопросов местного значения по водоснабжению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</si>
  <si>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90 9 00 87000</t>
  </si>
  <si>
    <t>Благоустройство</t>
  </si>
  <si>
    <t>Субсидии на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</si>
  <si>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8514113</t>
  </si>
  <si>
    <t>Расходы на уличное освещение</t>
  </si>
  <si>
    <t>01 2 01 22000</t>
  </si>
  <si>
    <t>Расходы на озеленение</t>
  </si>
  <si>
    <t>01 2 02 22000</t>
  </si>
  <si>
    <t>Расходы на организацию и содержание мест захоронений</t>
  </si>
  <si>
    <t>01 2 03 22000</t>
  </si>
  <si>
    <t>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областного бюджета</t>
  </si>
  <si>
    <t>01 2 03 41130</t>
  </si>
  <si>
    <t>Софинансирование 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бюджета поселения</t>
  </si>
  <si>
    <t>01 2 03 W1130</t>
  </si>
  <si>
    <t>Расходы на прочие мероприятия по благоустройству городских округов и поселений</t>
  </si>
  <si>
    <t>01 2 04 22000</t>
  </si>
  <si>
    <t>Расходы на развитие институтов территориального общественного самоуправления и поддержку проектов мемтных инициатив за счет субсидии из областного бюджета</t>
  </si>
  <si>
    <t>01 2 04 41560</t>
  </si>
  <si>
    <t>Софинансирование расходов на развитие институтов территориального общественного самоуправления и поддержку проектов мемтных инициатив за счет собственных средств</t>
  </si>
  <si>
    <t>01 2 04 W1560</t>
  </si>
  <si>
    <t>Расходы на мероприятия по реализации инициативных проектов за счет субсидии из областного бюджета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</si>
  <si>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01 2 04 41830</t>
  </si>
  <si>
    <t>Софинансирование расходов на мероприятия по реализации инициативных проектов за счет средств бюджета поселения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</si>
  <si>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W1830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</si>
  <si>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</si>
  <si>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01 2 F2 54240</t>
  </si>
  <si>
    <t>Поддержка муниципальных программ формирования современной городской среды за счет субсидии из федерального бюджета</t>
  </si>
  <si>
    <t>01 2 F2 55550</t>
  </si>
  <si>
    <t>Поддержка муниципальных программ формирования современной городской среды за счет субсидии из областного бюджета</t>
  </si>
  <si>
    <t>01 2 F2 D5550</t>
  </si>
  <si>
    <t>Межбюдетные трансферты на выполнение работ по установке пандуса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</si>
  <si>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90 9 00 86000</t>
  </si>
  <si>
    <t>Другие вопросы в области жилищно-коммунального хозяйства</t>
  </si>
  <si>
    <t>Капитальный ремонт государственного жилищного фонда субъектов Российской Федерации и муниципального жилищного фонда</t>
  </si>
  <si>
    <t>ОХРАНА ОКРУЖАЮЩЕЙ СРЕДЫ</t>
  </si>
  <si>
    <t>Сбор, удаление отходов и очистка сточных вод</t>
  </si>
  <si>
    <t>Расходы на финансирование мероприятий по ликвидации стихийных несанкционированных свалок за счет межбюджетных трансфертов из бюджета района</t>
  </si>
  <si>
    <t>01 2 04 86000</t>
  </si>
  <si>
    <t>КУЛЬТУРА, КИНЕМАТОГРАФИЯ И СМИ</t>
  </si>
  <si>
    <t>08</t>
  </si>
  <si>
    <t>Культура</t>
  </si>
  <si>
    <t>Межбюджетные трансферты на решение вопросов в части организации досуга</t>
  </si>
  <si>
    <t>90 9 00 85000</t>
  </si>
  <si>
    <t>Межбюджетные трансферты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</si>
  <si>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90 9 00 88000</t>
  </si>
  <si>
    <t>СОЦИАЛЬНАЯ ПОЛИТИКА</t>
  </si>
  <si>
    <t>Пенсионное обеспечение</t>
  </si>
  <si>
    <t>Доплаты к пенсиям государственных служащих субъектов РФ и муниципальных служащих</t>
  </si>
  <si>
    <t>01 1 01 25400</t>
  </si>
  <si>
    <t>ВСЕГО расходов</t>
  </si>
  <si>
    <t>по разделам, подразделам, целевым статьям расходов, видам расходов</t>
  </si>
  <si>
    <t xml:space="preserve">01 1 01 81000 </t>
  </si>
  <si>
    <t>Резервные  фонды</t>
  </si>
  <si>
    <t>Дугие общегосударственные вопросы</t>
  </si>
  <si>
    <t>Расходы на ежемесячные гарантированные компенсационные выплаты в целях обеспечения условий для соблюдения установленых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</si>
  <si>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Межбюджетные трансферты на решение вопросов в части территориального планирования и градостроительного зонирования</t>
  </si>
  <si>
    <t>Софинансирование мероприятий по проведению ремонта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</si>
  <si>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W1700</t>
  </si>
  <si>
    <t>Обеспечение мероприятий по модернизации систем коммунальной инфраструктуры за счет средств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</si>
  <si>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Строительство, реконструкция и капитальный ремонт объектов водоотведения и очитки сточных вод</t>
  </si>
  <si>
    <t>Содержание автомобильных дорог и инженерных сооружений на них в границах поселений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</si>
  <si>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85 5 7047</t>
  </si>
  <si>
    <t xml:space="preserve">городского поселения "Пушкиногорье" и непрограммным направлениям деятельности), </t>
  </si>
  <si>
    <t xml:space="preserve">Муниципальная программа городского поселения «Комплексное социально-экономическое развитие городского поселения «Пушкиногорье» на 2022-2026 годы»
</t>
  </si>
  <si>
    <t>01 0 00 00000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</si>
  <si>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"Обеспечение функционирования администрации городского поселения</t>
    </r>
    <r>
      <rPr>
        <sz val="10"/>
        <color indexed="8"/>
        <rFont val="Arial"/>
        <family val="2"/>
        <charset val="204"/>
      </rPr>
      <t>"</t>
    </r>
  </si>
  <si>
    <t>01 1 00 00000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</si>
  <si>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"Функционирование   администрации муниципального образования, совершенствование и развитие бюджетного процесса"</t>
    </r>
  </si>
  <si>
    <t>01 1 01 00000</t>
  </si>
  <si>
    <t>Межбюджетные трансферты на решение вопросов в содержания специалистов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</si>
  <si>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"Реализация переданных государственных полномочий по первичному воинскому учету"</t>
    </r>
  </si>
  <si>
    <t>01 1 02 00000</t>
  </si>
  <si>
    <t>01 1 02 511180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</si>
  <si>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"Комплексное благоустройство городского поселения</t>
    </r>
    <r>
      <rPr>
        <sz val="10"/>
        <color indexed="8"/>
        <rFont val="Arial"/>
        <family val="2"/>
        <charset val="204"/>
      </rPr>
      <t>"</t>
    </r>
  </si>
  <si>
    <t>01 2 00 00000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</si>
  <si>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"Обслуживание уличного освещения"</t>
    </r>
  </si>
  <si>
    <t>01 2 01 00000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</si>
  <si>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"Озеленение городского поселения"</t>
    </r>
  </si>
  <si>
    <t>01 2 02 00000</t>
  </si>
  <si>
    <t xml:space="preserve">Расходы на озеленение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</si>
  <si>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"Организация и содержание мест захоронения"</t>
    </r>
  </si>
  <si>
    <t>01 2 03 00000</t>
  </si>
  <si>
    <t xml:space="preserve">Расходы на организацию и содержание мест захоронений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</si>
  <si>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"Прочие мероприятия по благоустройству"</t>
    </r>
  </si>
  <si>
    <t>01 2 04 0000</t>
  </si>
  <si>
    <t xml:space="preserve">Расходы на прочие мероприятия по благоустройству городских округов и поселений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</si>
  <si>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"Первичные меры пожарной безопасности"</t>
    </r>
  </si>
  <si>
    <t>01 2 05 0000</t>
  </si>
  <si>
    <t xml:space="preserve">Обеспечение первичных мер пожарной безопасности в границах населенных пунктов поселения 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</si>
  <si>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них"</t>
    </r>
  </si>
  <si>
    <t>01 2 06 00000</t>
  </si>
  <si>
    <t xml:space="preserve"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 </t>
  </si>
  <si>
    <t xml:space="preserve"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 </t>
  </si>
  <si>
    <t xml:space="preserve"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</si>
  <si>
    <t>01 2 07 00000</t>
  </si>
  <si>
    <t>Организация в границах поселения теплоснабжения и газоснабжения населения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</si>
  <si>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водоснабжения населения"</t>
    </r>
  </si>
  <si>
    <t>01 2 08 00000</t>
  </si>
  <si>
    <t xml:space="preserve">Возмещение затрат по содержанию систем и объектов водоснабжения </t>
  </si>
  <si>
    <t>Непрограммные расходы</t>
  </si>
  <si>
    <t>90 9 00 00000</t>
  </si>
  <si>
    <t xml:space="preserve">Расходы на выплаты по оплате труда и обеспечение функций органов местного самоуправления по председателю Собрания депутатов поселения </t>
  </si>
  <si>
    <t xml:space="preserve">Расходы на выплаты по оплате труда и обеспечение функций органов местного самоуправления по обеспечению деятельности Собрания депутатов поселения </t>
  </si>
  <si>
    <t xml:space="preserve">Резервные фонды местных администраций </t>
  </si>
  <si>
    <t>Обеспечение первичных мер пожарной безопасности в границах населенных пунктов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</si>
  <si>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90 9 00 21000</t>
  </si>
  <si>
    <t xml:space="preserve">Капитальный ремонт государственного жилищного фонда субъектов Российской Федерации и муниципального жилищного фонда </t>
  </si>
  <si>
    <t xml:space="preserve">Строительство, реконструкция и капитальный ремонт объектов водоотведения и очитки сточных вод </t>
  </si>
  <si>
    <t xml:space="preserve">Межбюджетные трансферты на решение вопросов в части территориального планирования и градостроительного зонирования 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</si>
  <si>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</si>
  <si>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Расходы на ликвидацию очагов сорного растения борщевик Сосновского за счет средств бюджета субъекта в рамках непрограммного направления деятельности  «Иные непрограммные направления деятельности органов местного самоуправления поселения»</t>
  </si>
  <si>
    <t>90 9 00 41570</t>
  </si>
  <si>
    <t>90 9 00 W1570</t>
  </si>
  <si>
    <t>Проведение выборов в представительные органы муниципального образования</t>
  </si>
  <si>
    <t>Обустройство и восстановление воинских захоронений, находящихся в государственной (муниципальной) собственности за счет субсидии из федерального бюджета</t>
  </si>
  <si>
    <t>01 2 03 L2990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</si>
  <si>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</t>
    </r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</si>
  <si>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межбюджетных трансфертов из бюджета района</t>
    </r>
  </si>
  <si>
    <t>01 2 07 41700</t>
  </si>
  <si>
    <t>01 2 07 W1700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</si>
  <si>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теплоснабжения  и газоснабжения населения"</t>
    </r>
  </si>
  <si>
    <t>Обеспечения мероприятий по модернизации систем коммунальной инфраструктуры за счет средств бюджета поселения</t>
  </si>
  <si>
    <t>90 9 00 23400</t>
  </si>
  <si>
    <t>Финансирование мероприятий по проведению ремонта групповых резервуарных установок сжиженных углеводородных газов за счет субсидии из областного бюджета</t>
  </si>
  <si>
    <t>Софинансирование мероприятий по проведению ремонта групповых резервуарных установок сжиженных углеводородных газов за счет межбюджетных трансфертов из бюджета района</t>
  </si>
  <si>
    <t>01 101 L5990</t>
  </si>
  <si>
    <t>Cубсидии на подготовку проектов межевания земельных участков и на проведение кадастровых работ</t>
  </si>
  <si>
    <t>Расходы на развитие институтов ТОС и поддержку проектов местных инициатив за счет средств бюджета района</t>
  </si>
  <si>
    <t>01 2 04 88300</t>
  </si>
  <si>
    <t>Приложение №2</t>
  </si>
  <si>
    <t>к Решению Собрания депутатов городского поселения "Пушкиногорье"</t>
  </si>
  <si>
    <t>Об исполнении бюджета муниципального образования "Пушкиногорье"</t>
  </si>
  <si>
    <t>Исполнение по ведомственной структуре расходов</t>
  </si>
  <si>
    <t xml:space="preserve">% исполнения </t>
  </si>
  <si>
    <t>"-"невуп-но; "+"перевып.</t>
  </si>
  <si>
    <t>за 2024 год"</t>
  </si>
  <si>
    <t>бюджета поселения за 2024 год</t>
  </si>
  <si>
    <t>Уточненный годовой план на 01.01.2025г.</t>
  </si>
  <si>
    <t>кассовое исполнение на 01.01.2025г.</t>
  </si>
  <si>
    <t>"-"невып-но; "+"перевып.</t>
  </si>
  <si>
    <t xml:space="preserve">Приложение № 3 </t>
  </si>
  <si>
    <t>«Об исполнении бюджета муниципального образования</t>
  </si>
  <si>
    <t xml:space="preserve">Исполнение по расходам бюджета поселения </t>
  </si>
  <si>
    <t>"Пушкиногорье" за 2024 год</t>
  </si>
  <si>
    <t>за 2024 год</t>
  </si>
  <si>
    <t>Приложение №4</t>
  </si>
  <si>
    <t>Исполнение</t>
  </si>
  <si>
    <t>по бюджетным ассигнованиям по целевым статьям (муниципальным программам</t>
  </si>
  <si>
    <t>группам видов расходов классификации расходов бюджета поселения за 2024 год</t>
  </si>
</sst>
</file>

<file path=xl/styles.xml><?xml version="1.0" encoding="utf-8"?>
<styleSheet xmlns="http://schemas.openxmlformats.org/spreadsheetml/2006/main">
  <numFmts count="4">
    <numFmt numFmtId="165" formatCode="_-* #,##0.0_р_._-;\-* #,##0.0_р_._-;_-* \-?_р_._-;_-@_-"/>
    <numFmt numFmtId="166" formatCode="_-* #,##0.00000_р_._-;\-* #,##0.00000_р_._-;_-* \-?_р_._-;_-@_-"/>
    <numFmt numFmtId="169" formatCode="#,##0.0_ ;\-#,##0.0\ "/>
    <numFmt numFmtId="170" formatCode="0.0"/>
  </numFmts>
  <fonts count="52">
    <font>
      <sz val="10"/>
      <name val="Arial Cyr"/>
      <family val="2"/>
      <charset val="204"/>
    </font>
    <font>
      <b/>
      <i/>
      <sz val="10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family val="2"/>
      <charset val="204"/>
    </font>
    <font>
      <i/>
      <sz val="12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4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color indexed="62"/>
      <name val="Arial"/>
      <family val="2"/>
      <charset val="204"/>
    </font>
    <font>
      <b/>
      <i/>
      <sz val="10"/>
      <color indexed="62"/>
      <name val="Arial Cyr"/>
      <family val="2"/>
      <charset val="204"/>
    </font>
    <font>
      <b/>
      <i/>
      <sz val="10"/>
      <color indexed="8"/>
      <name val="Arial Cyr"/>
      <charset val="204"/>
    </font>
    <font>
      <i/>
      <sz val="10"/>
      <color theme="3" tint="0.39997558519241921"/>
      <name val="Arial"/>
      <family val="2"/>
      <charset val="204"/>
    </font>
    <font>
      <i/>
      <sz val="10"/>
      <color theme="3" tint="0.39997558519241921"/>
      <name val="Arial Cyr"/>
      <family val="2"/>
      <charset val="204"/>
    </font>
    <font>
      <b/>
      <i/>
      <sz val="10"/>
      <color theme="3" tint="0.39997558519241921"/>
      <name val="Arial Cyr"/>
      <family val="2"/>
      <charset val="204"/>
    </font>
    <font>
      <sz val="8"/>
      <color theme="1"/>
      <name val="Arial Cyr"/>
      <family val="2"/>
      <charset val="204"/>
    </font>
    <font>
      <b/>
      <i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b/>
      <sz val="14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 Cyr"/>
      <charset val="204"/>
    </font>
    <font>
      <i/>
      <sz val="10"/>
      <name val="Arial Cyr"/>
      <charset val="204"/>
    </font>
    <font>
      <sz val="10"/>
      <color theme="1"/>
      <name val="Arial CYR"/>
      <charset val="204"/>
    </font>
    <font>
      <sz val="10"/>
      <color indexed="12"/>
      <name val="Arial"/>
      <family val="2"/>
      <charset val="204"/>
    </font>
    <font>
      <b/>
      <sz val="9"/>
      <color indexed="8"/>
      <name val="Bookman Old Style"/>
      <family val="1"/>
      <charset val="204"/>
    </font>
    <font>
      <sz val="12"/>
      <color indexed="8"/>
      <name val="Arial"/>
      <family val="2"/>
      <charset val="204"/>
    </font>
    <font>
      <b/>
      <i/>
      <sz val="10"/>
      <name val="Arial Cyr"/>
      <charset val="204"/>
    </font>
    <font>
      <b/>
      <sz val="10"/>
      <color indexed="8"/>
      <name val="Bookman Old Style"/>
      <family val="1"/>
      <charset val="204"/>
    </font>
    <font>
      <b/>
      <sz val="10"/>
      <color indexed="8"/>
      <name val="Arial Unicode MS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FFFF00"/>
        <bgColor indexed="26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3" fillId="0" borderId="0"/>
  </cellStyleXfs>
  <cellXfs count="33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3" borderId="0" xfId="0" applyFont="1" applyFill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top" wrapText="1"/>
    </xf>
    <xf numFmtId="0" fontId="15" fillId="3" borderId="1" xfId="0" applyFont="1" applyFill="1" applyBorder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3" borderId="4" xfId="0" applyNumberFormat="1" applyFont="1" applyFill="1" applyBorder="1" applyAlignment="1" applyProtection="1">
      <alignment vertical="top" wrapText="1"/>
      <protection locked="0"/>
    </xf>
    <xf numFmtId="49" fontId="1" fillId="0" borderId="4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vertical="top" wrapText="1"/>
    </xf>
    <xf numFmtId="0" fontId="1" fillId="3" borderId="2" xfId="0" applyNumberFormat="1" applyFont="1" applyFill="1" applyBorder="1" applyAlignment="1" applyProtection="1">
      <alignment vertical="top" wrapText="1"/>
      <protection locked="0"/>
    </xf>
    <xf numFmtId="49" fontId="3" fillId="3" borderId="2" xfId="0" applyNumberFormat="1" applyFont="1" applyFill="1" applyBorder="1" applyAlignment="1">
      <alignment vertical="top" wrapText="1"/>
    </xf>
    <xf numFmtId="0" fontId="13" fillId="6" borderId="4" xfId="0" applyFont="1" applyFill="1" applyBorder="1" applyAlignment="1">
      <alignment horizontal="right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7" borderId="4" xfId="0" applyNumberFormat="1" applyFont="1" applyFill="1" applyBorder="1" applyAlignment="1">
      <alignment vertical="top" wrapText="1"/>
    </xf>
    <xf numFmtId="49" fontId="1" fillId="7" borderId="4" xfId="0" applyNumberFormat="1" applyFont="1" applyFill="1" applyBorder="1" applyAlignment="1">
      <alignment horizontal="center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6" fillId="7" borderId="4" xfId="0" applyNumberFormat="1" applyFont="1" applyFill="1" applyBorder="1" applyAlignment="1">
      <alignment vertical="top" wrapText="1"/>
    </xf>
    <xf numFmtId="49" fontId="16" fillId="7" borderId="4" xfId="0" applyNumberFormat="1" applyFont="1" applyFill="1" applyBorder="1" applyAlignment="1">
      <alignment horizontal="center" vertical="center" wrapText="1"/>
    </xf>
    <xf numFmtId="49" fontId="17" fillId="7" borderId="4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top" wrapText="1"/>
    </xf>
    <xf numFmtId="49" fontId="16" fillId="0" borderId="4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14" fillId="0" borderId="10" xfId="0" applyFont="1" applyBorder="1" applyAlignment="1">
      <alignment wrapText="1"/>
    </xf>
    <xf numFmtId="0" fontId="13" fillId="6" borderId="6" xfId="0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3" fillId="6" borderId="3" xfId="0" applyFont="1" applyFill="1" applyBorder="1" applyAlignment="1">
      <alignment horizontal="right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8" fillId="7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2" xfId="0" applyFont="1" applyBorder="1" applyAlignment="1">
      <alignment wrapText="1"/>
    </xf>
    <xf numFmtId="49" fontId="16" fillId="7" borderId="2" xfId="0" applyNumberFormat="1" applyFont="1" applyFill="1" applyBorder="1" applyAlignment="1">
      <alignment horizontal="center" vertical="center" wrapText="1"/>
    </xf>
    <xf numFmtId="49" fontId="18" fillId="7" borderId="2" xfId="0" applyNumberFormat="1" applyFont="1" applyFill="1" applyBorder="1" applyAlignment="1">
      <alignment horizontal="center" vertical="center" wrapText="1"/>
    </xf>
    <xf numFmtId="49" fontId="17" fillId="7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4" fillId="0" borderId="2" xfId="0" applyFont="1" applyBorder="1"/>
    <xf numFmtId="0" fontId="10" fillId="4" borderId="6" xfId="0" applyFont="1" applyFill="1" applyBorder="1" applyAlignment="1">
      <alignment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3" fillId="0" borderId="0" xfId="0" applyFont="1"/>
    <xf numFmtId="0" fontId="34" fillId="0" borderId="0" xfId="0" applyFont="1"/>
    <xf numFmtId="0" fontId="35" fillId="3" borderId="0" xfId="0" applyFont="1" applyFill="1"/>
    <xf numFmtId="0" fontId="34" fillId="3" borderId="0" xfId="0" applyFont="1" applyFill="1"/>
    <xf numFmtId="0" fontId="36" fillId="0" borderId="0" xfId="0" applyFont="1"/>
    <xf numFmtId="0" fontId="37" fillId="0" borderId="0" xfId="0" applyFont="1"/>
    <xf numFmtId="0" fontId="35" fillId="0" borderId="0" xfId="0" applyFont="1"/>
    <xf numFmtId="0" fontId="38" fillId="0" borderId="2" xfId="0" applyFont="1" applyBorder="1" applyAlignment="1">
      <alignment horizontal="left" vertical="center" wrapText="1"/>
    </xf>
    <xf numFmtId="49" fontId="38" fillId="0" borderId="2" xfId="0" applyNumberFormat="1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 wrapText="1"/>
    </xf>
    <xf numFmtId="165" fontId="38" fillId="0" borderId="2" xfId="0" applyNumberFormat="1" applyFont="1" applyBorder="1" applyAlignment="1">
      <alignment horizontal="right" vertical="center" wrapText="1"/>
    </xf>
    <xf numFmtId="0" fontId="37" fillId="4" borderId="2" xfId="0" applyFont="1" applyFill="1" applyBorder="1" applyAlignment="1">
      <alignment vertical="center" wrapText="1"/>
    </xf>
    <xf numFmtId="49" fontId="37" fillId="4" borderId="2" xfId="0" applyNumberFormat="1" applyFont="1" applyFill="1" applyBorder="1" applyAlignment="1">
      <alignment horizontal="center" vertical="center"/>
    </xf>
    <xf numFmtId="49" fontId="35" fillId="4" borderId="2" xfId="0" applyNumberFormat="1" applyFont="1" applyFill="1" applyBorder="1" applyAlignment="1">
      <alignment horizontal="center" vertical="center"/>
    </xf>
    <xf numFmtId="49" fontId="37" fillId="4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right" vertical="center"/>
    </xf>
    <xf numFmtId="0" fontId="36" fillId="5" borderId="2" xfId="0" applyFont="1" applyFill="1" applyBorder="1" applyAlignment="1">
      <alignment horizontal="left" vertical="top" wrapText="1"/>
    </xf>
    <xf numFmtId="49" fontId="36" fillId="5" borderId="2" xfId="0" applyNumberFormat="1" applyFont="1" applyFill="1" applyBorder="1" applyAlignment="1">
      <alignment horizontal="center" vertical="center"/>
    </xf>
    <xf numFmtId="49" fontId="36" fillId="5" borderId="2" xfId="0" applyNumberFormat="1" applyFont="1" applyFill="1" applyBorder="1" applyAlignment="1">
      <alignment horizontal="center" vertical="center" wrapText="1"/>
    </xf>
    <xf numFmtId="165" fontId="36" fillId="5" borderId="2" xfId="0" applyNumberFormat="1" applyFont="1" applyFill="1" applyBorder="1" applyAlignment="1">
      <alignment horizontal="right" vertical="center"/>
    </xf>
    <xf numFmtId="0" fontId="33" fillId="0" borderId="2" xfId="0" applyNumberFormat="1" applyFont="1" applyBorder="1" applyAlignment="1">
      <alignment vertical="top" wrapText="1"/>
    </xf>
    <xf numFmtId="49" fontId="33" fillId="0" borderId="2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 wrapText="1"/>
    </xf>
    <xf numFmtId="165" fontId="33" fillId="0" borderId="2" xfId="0" applyNumberFormat="1" applyFont="1" applyBorder="1" applyAlignment="1">
      <alignment horizontal="right" vertical="center"/>
    </xf>
    <xf numFmtId="0" fontId="39" fillId="0" borderId="2" xfId="0" applyFont="1" applyBorder="1" applyAlignment="1">
      <alignment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 wrapText="1"/>
    </xf>
    <xf numFmtId="165" fontId="34" fillId="0" borderId="2" xfId="0" applyNumberFormat="1" applyFont="1" applyBorder="1" applyAlignment="1">
      <alignment horizontal="right" vertical="center"/>
    </xf>
    <xf numFmtId="0" fontId="33" fillId="0" borderId="2" xfId="0" applyFont="1" applyBorder="1" applyAlignment="1">
      <alignment horizontal="left" vertical="top" wrapText="1"/>
    </xf>
    <xf numFmtId="0" fontId="39" fillId="0" borderId="2" xfId="0" applyFont="1" applyBorder="1"/>
    <xf numFmtId="49" fontId="36" fillId="5" borderId="2" xfId="0" applyNumberFormat="1" applyFont="1" applyFill="1" applyBorder="1" applyAlignment="1">
      <alignment vertical="top" wrapText="1"/>
    </xf>
    <xf numFmtId="0" fontId="33" fillId="0" borderId="2" xfId="0" applyFont="1" applyBorder="1" applyAlignment="1">
      <alignment vertical="top" wrapText="1"/>
    </xf>
    <xf numFmtId="0" fontId="29" fillId="0" borderId="2" xfId="0" applyFont="1" applyBorder="1" applyAlignment="1">
      <alignment wrapText="1"/>
    </xf>
    <xf numFmtId="49" fontId="33" fillId="2" borderId="2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 wrapText="1"/>
    </xf>
    <xf numFmtId="165" fontId="33" fillId="2" borderId="2" xfId="0" applyNumberFormat="1" applyFont="1" applyFill="1" applyBorder="1" applyAlignment="1">
      <alignment horizontal="right" vertical="center"/>
    </xf>
    <xf numFmtId="165" fontId="34" fillId="8" borderId="2" xfId="0" applyNumberFormat="1" applyFont="1" applyFill="1" applyBorder="1" applyAlignment="1">
      <alignment horizontal="right" vertical="center"/>
    </xf>
    <xf numFmtId="165" fontId="33" fillId="7" borderId="2" xfId="0" applyNumberFormat="1" applyFont="1" applyFill="1" applyBorder="1" applyAlignment="1">
      <alignment horizontal="right" vertical="center"/>
    </xf>
    <xf numFmtId="0" fontId="40" fillId="3" borderId="2" xfId="0" applyFont="1" applyFill="1" applyBorder="1" applyAlignment="1">
      <alignment wrapText="1"/>
    </xf>
    <xf numFmtId="165" fontId="33" fillId="3" borderId="2" xfId="0" applyNumberFormat="1" applyFont="1" applyFill="1" applyBorder="1" applyAlignment="1">
      <alignment horizontal="right" vertical="center"/>
    </xf>
    <xf numFmtId="165" fontId="34" fillId="3" borderId="2" xfId="0" applyNumberFormat="1" applyFont="1" applyFill="1" applyBorder="1" applyAlignment="1">
      <alignment horizontal="right" vertical="center"/>
    </xf>
    <xf numFmtId="0" fontId="40" fillId="0" borderId="2" xfId="0" applyFont="1" applyBorder="1" applyAlignment="1">
      <alignment wrapText="1"/>
    </xf>
    <xf numFmtId="49" fontId="37" fillId="4" borderId="2" xfId="0" applyNumberFormat="1" applyFont="1" applyFill="1" applyBorder="1" applyAlignment="1">
      <alignment vertical="top" wrapText="1"/>
    </xf>
    <xf numFmtId="49" fontId="35" fillId="4" borderId="2" xfId="0" applyNumberFormat="1" applyFont="1" applyFill="1" applyBorder="1" applyAlignment="1">
      <alignment horizontal="center" vertical="center" wrapText="1"/>
    </xf>
    <xf numFmtId="165" fontId="36" fillId="4" borderId="2" xfId="0" applyNumberFormat="1" applyFont="1" applyFill="1" applyBorder="1" applyAlignment="1">
      <alignment horizontal="right" vertical="center"/>
    </xf>
    <xf numFmtId="0" fontId="33" fillId="3" borderId="2" xfId="0" applyFont="1" applyFill="1" applyBorder="1" applyAlignment="1">
      <alignment horizontal="left" vertical="top" wrapText="1"/>
    </xf>
    <xf numFmtId="0" fontId="41" fillId="4" borderId="2" xfId="0" applyFont="1" applyFill="1" applyBorder="1" applyAlignment="1">
      <alignment wrapText="1"/>
    </xf>
    <xf numFmtId="0" fontId="19" fillId="9" borderId="2" xfId="0" applyFont="1" applyFill="1" applyBorder="1" applyAlignment="1">
      <alignment wrapText="1"/>
    </xf>
    <xf numFmtId="49" fontId="18" fillId="9" borderId="2" xfId="0" applyNumberFormat="1" applyFont="1" applyFill="1" applyBorder="1" applyAlignment="1">
      <alignment horizontal="center" vertical="center"/>
    </xf>
    <xf numFmtId="49" fontId="18" fillId="9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165" fontId="33" fillId="4" borderId="2" xfId="0" applyNumberFormat="1" applyFont="1" applyFill="1" applyBorder="1" applyAlignment="1">
      <alignment horizontal="right" vertical="center"/>
    </xf>
    <xf numFmtId="49" fontId="17" fillId="0" borderId="2" xfId="0" applyNumberFormat="1" applyFont="1" applyBorder="1" applyAlignment="1">
      <alignment horizontal="center" vertical="center"/>
    </xf>
    <xf numFmtId="165" fontId="36" fillId="5" borderId="2" xfId="0" applyNumberFormat="1" applyFont="1" applyFill="1" applyBorder="1" applyAlignment="1">
      <alignment horizontal="left" vertical="center"/>
    </xf>
    <xf numFmtId="0" fontId="33" fillId="7" borderId="2" xfId="0" applyNumberFormat="1" applyFont="1" applyFill="1" applyBorder="1" applyAlignment="1">
      <alignment vertical="top" wrapText="1"/>
    </xf>
    <xf numFmtId="49" fontId="33" fillId="7" borderId="2" xfId="0" applyNumberFormat="1" applyFont="1" applyFill="1" applyBorder="1" applyAlignment="1">
      <alignment horizontal="center" vertical="center" wrapText="1"/>
    </xf>
    <xf numFmtId="165" fontId="33" fillId="7" borderId="2" xfId="0" applyNumberFormat="1" applyFont="1" applyFill="1" applyBorder="1" applyAlignment="1">
      <alignment horizontal="left" vertical="center"/>
    </xf>
    <xf numFmtId="49" fontId="34" fillId="7" borderId="2" xfId="0" applyNumberFormat="1" applyFont="1" applyFill="1" applyBorder="1" applyAlignment="1">
      <alignment horizontal="center" vertical="center" wrapText="1"/>
    </xf>
    <xf numFmtId="165" fontId="34" fillId="7" borderId="2" xfId="0" applyNumberFormat="1" applyFont="1" applyFill="1" applyBorder="1" applyAlignment="1">
      <alignment horizontal="left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6" fillId="7" borderId="2" xfId="0" applyNumberFormat="1" applyFont="1" applyFill="1" applyBorder="1" applyAlignment="1">
      <alignment horizontal="center" vertical="center" wrapText="1"/>
    </xf>
    <xf numFmtId="49" fontId="34" fillId="7" borderId="2" xfId="0" applyNumberFormat="1" applyFont="1" applyFill="1" applyBorder="1" applyAlignment="1">
      <alignment horizontal="center" vertical="center"/>
    </xf>
    <xf numFmtId="165" fontId="34" fillId="7" borderId="2" xfId="0" applyNumberFormat="1" applyFont="1" applyFill="1" applyBorder="1" applyAlignment="1">
      <alignment horizontal="righ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7" fillId="7" borderId="2" xfId="0" applyNumberFormat="1" applyFont="1" applyFill="1" applyBorder="1" applyAlignment="1">
      <alignment horizontal="center" vertical="center"/>
    </xf>
    <xf numFmtId="49" fontId="33" fillId="3" borderId="2" xfId="0" applyNumberFormat="1" applyFont="1" applyFill="1" applyBorder="1" applyAlignment="1">
      <alignment horizontal="center" vertical="center" wrapText="1"/>
    </xf>
    <xf numFmtId="49" fontId="34" fillId="3" borderId="2" xfId="0" applyNumberFormat="1" applyFont="1" applyFill="1" applyBorder="1" applyAlignment="1">
      <alignment horizontal="center" vertical="center" wrapText="1"/>
    </xf>
    <xf numFmtId="0" fontId="36" fillId="5" borderId="2" xfId="0" applyFont="1" applyFill="1" applyBorder="1" applyAlignment="1">
      <alignment horizontal="left" wrapText="1"/>
    </xf>
    <xf numFmtId="0" fontId="33" fillId="0" borderId="10" xfId="0" applyFont="1" applyBorder="1" applyAlignment="1">
      <alignment vertical="top" wrapText="1"/>
    </xf>
    <xf numFmtId="165" fontId="33" fillId="3" borderId="2" xfId="0" applyNumberFormat="1" applyFont="1" applyFill="1" applyBorder="1" applyAlignment="1">
      <alignment horizontal="left" vertical="center" wrapText="1"/>
    </xf>
    <xf numFmtId="0" fontId="39" fillId="0" borderId="10" xfId="0" applyFont="1" applyBorder="1" applyAlignment="1">
      <alignment wrapText="1"/>
    </xf>
    <xf numFmtId="0" fontId="33" fillId="3" borderId="2" xfId="0" applyNumberFormat="1" applyFont="1" applyFill="1" applyBorder="1" applyAlignment="1" applyProtection="1">
      <alignment vertical="top" wrapText="1"/>
      <protection locked="0"/>
    </xf>
    <xf numFmtId="49" fontId="33" fillId="3" borderId="2" xfId="0" applyNumberFormat="1" applyFont="1" applyFill="1" applyBorder="1" applyAlignment="1">
      <alignment horizontal="center" vertical="center"/>
    </xf>
    <xf numFmtId="49" fontId="34" fillId="3" borderId="2" xfId="0" applyNumberFormat="1" applyFont="1" applyFill="1" applyBorder="1" applyAlignment="1">
      <alignment vertical="top" wrapText="1"/>
    </xf>
    <xf numFmtId="49" fontId="34" fillId="3" borderId="2" xfId="0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vertical="top" wrapText="1"/>
    </xf>
    <xf numFmtId="0" fontId="20" fillId="4" borderId="2" xfId="0" applyFont="1" applyFill="1" applyBorder="1" applyAlignment="1">
      <alignment wrapText="1"/>
    </xf>
    <xf numFmtId="49" fontId="21" fillId="4" borderId="2" xfId="0" applyNumberFormat="1" applyFont="1" applyFill="1" applyBorder="1" applyAlignment="1">
      <alignment horizontal="center" vertical="center"/>
    </xf>
    <xf numFmtId="49" fontId="21" fillId="4" borderId="2" xfId="0" applyNumberFormat="1" applyFont="1" applyFill="1" applyBorder="1" applyAlignment="1">
      <alignment horizontal="center" vertical="center" wrapText="1"/>
    </xf>
    <xf numFmtId="165" fontId="37" fillId="0" borderId="2" xfId="0" applyNumberFormat="1" applyFont="1" applyBorder="1" applyAlignment="1">
      <alignment horizontal="right" vertical="center"/>
    </xf>
    <xf numFmtId="0" fontId="19" fillId="5" borderId="2" xfId="0" applyFont="1" applyFill="1" applyBorder="1" applyAlignment="1">
      <alignment wrapText="1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Border="1" applyAlignment="1">
      <alignment horizontal="right" vertical="center"/>
    </xf>
    <xf numFmtId="0" fontId="42" fillId="5" borderId="2" xfId="0" applyFont="1" applyFill="1" applyBorder="1" applyAlignment="1">
      <alignment wrapText="1"/>
    </xf>
    <xf numFmtId="49" fontId="37" fillId="0" borderId="12" xfId="0" applyNumberFormat="1" applyFont="1" applyBorder="1" applyAlignment="1">
      <alignment vertical="center"/>
    </xf>
    <xf numFmtId="0" fontId="22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0" fillId="3" borderId="0" xfId="0" applyFont="1" applyFill="1"/>
    <xf numFmtId="0" fontId="17" fillId="3" borderId="0" xfId="0" applyFont="1" applyFill="1"/>
    <xf numFmtId="0" fontId="18" fillId="0" borderId="0" xfId="0" applyFont="1"/>
    <xf numFmtId="0" fontId="21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6" fontId="0" fillId="0" borderId="0" xfId="0" applyNumberFormat="1" applyFont="1" applyAlignment="1">
      <alignment horizontal="right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0" fontId="21" fillId="4" borderId="2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  <xf numFmtId="49" fontId="0" fillId="4" borderId="2" xfId="0" applyNumberFormat="1" applyFont="1" applyFill="1" applyBorder="1" applyAlignment="1">
      <alignment horizontal="center" vertical="center"/>
    </xf>
    <xf numFmtId="165" fontId="21" fillId="4" borderId="2" xfId="0" applyNumberFormat="1" applyFont="1" applyFill="1" applyBorder="1" applyAlignment="1">
      <alignment horizontal="right" vertical="center"/>
    </xf>
    <xf numFmtId="0" fontId="18" fillId="5" borderId="2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center" vertical="center" wrapText="1"/>
    </xf>
    <xf numFmtId="165" fontId="18" fillId="5" borderId="2" xfId="0" applyNumberFormat="1" applyFont="1" applyFill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top" wrapText="1"/>
    </xf>
    <xf numFmtId="49" fontId="18" fillId="5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49" fontId="21" fillId="4" borderId="2" xfId="0" applyNumberFormat="1" applyFont="1" applyFill="1" applyBorder="1" applyAlignment="1">
      <alignment vertical="top" wrapText="1"/>
    </xf>
    <xf numFmtId="49" fontId="0" fillId="4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49" fontId="21" fillId="9" borderId="2" xfId="0" applyNumberFormat="1" applyFont="1" applyFill="1" applyBorder="1" applyAlignment="1">
      <alignment horizontal="center" vertical="center"/>
    </xf>
    <xf numFmtId="49" fontId="21" fillId="9" borderId="2" xfId="0" applyNumberFormat="1" applyFont="1" applyFill="1" applyBorder="1" applyAlignment="1">
      <alignment horizontal="center" vertical="center" wrapText="1"/>
    </xf>
    <xf numFmtId="165" fontId="16" fillId="7" borderId="2" xfId="0" applyNumberFormat="1" applyFont="1" applyFill="1" applyBorder="1" applyAlignment="1">
      <alignment horizontal="left" vertical="center"/>
    </xf>
    <xf numFmtId="0" fontId="16" fillId="7" borderId="2" xfId="0" applyNumberFormat="1" applyFont="1" applyFill="1" applyBorder="1" applyAlignment="1">
      <alignment vertical="top" wrapText="1"/>
    </xf>
    <xf numFmtId="0" fontId="18" fillId="7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left" wrapText="1"/>
    </xf>
    <xf numFmtId="165" fontId="16" fillId="3" borderId="2" xfId="0" applyNumberFormat="1" applyFont="1" applyFill="1" applyBorder="1" applyAlignment="1">
      <alignment horizontal="left" vertical="center" wrapText="1"/>
    </xf>
    <xf numFmtId="0" fontId="16" fillId="3" borderId="2" xfId="0" applyNumberFormat="1" applyFont="1" applyFill="1" applyBorder="1" applyAlignment="1" applyProtection="1">
      <alignment vertical="top" wrapText="1"/>
      <protection locked="0"/>
    </xf>
    <xf numFmtId="49" fontId="17" fillId="3" borderId="2" xfId="0" applyNumberFormat="1" applyFont="1" applyFill="1" applyBorder="1" applyAlignment="1">
      <alignment vertical="top" wrapText="1"/>
    </xf>
    <xf numFmtId="49" fontId="16" fillId="0" borderId="2" xfId="0" applyNumberFormat="1" applyFont="1" applyBorder="1" applyAlignment="1">
      <alignment vertical="top" wrapText="1"/>
    </xf>
    <xf numFmtId="0" fontId="15" fillId="0" borderId="10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/>
    </xf>
    <xf numFmtId="165" fontId="43" fillId="3" borderId="2" xfId="0" applyNumberFormat="1" applyFont="1" applyFill="1" applyBorder="1" applyAlignment="1">
      <alignment horizontal="right" vertical="center"/>
    </xf>
    <xf numFmtId="0" fontId="13" fillId="6" borderId="5" xfId="0" applyFont="1" applyFill="1" applyBorder="1" applyAlignment="1">
      <alignment horizontal="right" vertical="center" wrapText="1"/>
    </xf>
    <xf numFmtId="49" fontId="8" fillId="6" borderId="5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/>
    </xf>
    <xf numFmtId="49" fontId="44" fillId="0" borderId="2" xfId="0" applyNumberFormat="1" applyFont="1" applyBorder="1" applyAlignment="1">
      <alignment horizontal="center" vertical="center" wrapText="1"/>
    </xf>
    <xf numFmtId="49" fontId="44" fillId="0" borderId="2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49" fontId="44" fillId="0" borderId="4" xfId="0" applyNumberFormat="1" applyFont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right" vertical="center" wrapText="1"/>
    </xf>
    <xf numFmtId="165" fontId="12" fillId="5" borderId="1" xfId="0" applyNumberFormat="1" applyFont="1" applyFill="1" applyBorder="1" applyAlignment="1">
      <alignment horizontal="right" vertical="center" wrapText="1"/>
    </xf>
    <xf numFmtId="165" fontId="12" fillId="6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right" vertical="center" wrapText="1"/>
    </xf>
    <xf numFmtId="165" fontId="1" fillId="5" borderId="1" xfId="0" applyNumberFormat="1" applyFont="1" applyFill="1" applyBorder="1" applyAlignment="1">
      <alignment horizontal="righ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165" fontId="3" fillId="3" borderId="4" xfId="0" applyNumberFormat="1" applyFont="1" applyFill="1" applyBorder="1" applyAlignment="1">
      <alignment horizontal="right" vertical="center" wrapText="1"/>
    </xf>
    <xf numFmtId="165" fontId="1" fillId="3" borderId="4" xfId="0" applyNumberFormat="1" applyFont="1" applyFill="1" applyBorder="1" applyAlignment="1">
      <alignment horizontal="right" vertical="center" wrapText="1"/>
    </xf>
    <xf numFmtId="165" fontId="28" fillId="3" borderId="4" xfId="0" applyNumberFormat="1" applyFont="1" applyFill="1" applyBorder="1" applyAlignment="1">
      <alignment horizontal="right" vertical="center" wrapText="1"/>
    </xf>
    <xf numFmtId="165" fontId="8" fillId="6" borderId="4" xfId="0" applyNumberFormat="1" applyFont="1" applyFill="1" applyBorder="1" applyAlignment="1">
      <alignment horizontal="right" vertical="center" wrapText="1"/>
    </xf>
    <xf numFmtId="165" fontId="1" fillId="3" borderId="6" xfId="0" applyNumberFormat="1" applyFont="1" applyFill="1" applyBorder="1" applyAlignment="1">
      <alignment horizontal="right" vertical="center" wrapText="1"/>
    </xf>
    <xf numFmtId="165" fontId="3" fillId="3" borderId="7" xfId="0" applyNumberFormat="1" applyFont="1" applyFill="1" applyBorder="1" applyAlignment="1">
      <alignment horizontal="right" vertical="center" wrapText="1"/>
    </xf>
    <xf numFmtId="165" fontId="1" fillId="7" borderId="4" xfId="0" applyNumberFormat="1" applyFont="1" applyFill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3" borderId="9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left" vertical="center" wrapText="1"/>
    </xf>
    <xf numFmtId="165" fontId="8" fillId="6" borderId="3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 wrapText="1"/>
    </xf>
    <xf numFmtId="165" fontId="8" fillId="7" borderId="4" xfId="0" applyNumberFormat="1" applyFont="1" applyFill="1" applyBorder="1" applyAlignment="1">
      <alignment horizontal="right" vertical="center"/>
    </xf>
    <xf numFmtId="165" fontId="1" fillId="7" borderId="4" xfId="0" applyNumberFormat="1" applyFont="1" applyFill="1" applyBorder="1" applyAlignment="1">
      <alignment horizontal="right" vertical="center"/>
    </xf>
    <xf numFmtId="165" fontId="3" fillId="7" borderId="4" xfId="0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left" vertical="center" wrapText="1"/>
    </xf>
    <xf numFmtId="165" fontId="33" fillId="0" borderId="4" xfId="0" applyNumberFormat="1" applyFont="1" applyBorder="1" applyAlignment="1">
      <alignment horizontal="right" vertical="center"/>
    </xf>
    <xf numFmtId="165" fontId="34" fillId="0" borderId="4" xfId="0" applyNumberFormat="1" applyFont="1" applyBorder="1" applyAlignment="1">
      <alignment horizontal="right" vertical="center"/>
    </xf>
    <xf numFmtId="165" fontId="8" fillId="6" borderId="5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/>
    </xf>
    <xf numFmtId="165" fontId="7" fillId="4" borderId="6" xfId="0" applyNumberFormat="1" applyFont="1" applyFill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165" fontId="43" fillId="3" borderId="4" xfId="0" applyNumberFormat="1" applyFont="1" applyFill="1" applyBorder="1" applyAlignment="1">
      <alignment horizontal="right" vertical="center"/>
    </xf>
    <xf numFmtId="165" fontId="34" fillId="3" borderId="4" xfId="0" applyNumberFormat="1" applyFont="1" applyFill="1" applyBorder="1" applyAlignment="1">
      <alignment horizontal="right" vertical="center"/>
    </xf>
    <xf numFmtId="165" fontId="17" fillId="3" borderId="1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vertical="center"/>
    </xf>
    <xf numFmtId="165" fontId="36" fillId="7" borderId="2" xfId="0" applyNumberFormat="1" applyFont="1" applyFill="1" applyBorder="1" applyAlignment="1">
      <alignment horizontal="left" vertical="center"/>
    </xf>
    <xf numFmtId="165" fontId="45" fillId="7" borderId="2" xfId="0" applyNumberFormat="1" applyFont="1" applyFill="1" applyBorder="1" applyAlignment="1">
      <alignment horizontal="left" vertical="center"/>
    </xf>
    <xf numFmtId="165" fontId="28" fillId="3" borderId="1" xfId="0" applyNumberFormat="1" applyFont="1" applyFill="1" applyBorder="1" applyAlignment="1">
      <alignment horizontal="right" vertical="center" wrapText="1"/>
    </xf>
    <xf numFmtId="0" fontId="15" fillId="0" borderId="13" xfId="0" applyFont="1" applyBorder="1" applyAlignment="1">
      <alignment wrapText="1"/>
    </xf>
    <xf numFmtId="165" fontId="24" fillId="0" borderId="2" xfId="0" applyNumberFormat="1" applyFont="1" applyBorder="1" applyAlignment="1">
      <alignment horizontal="right" vertical="center" wrapText="1"/>
    </xf>
    <xf numFmtId="165" fontId="16" fillId="0" borderId="2" xfId="0" applyNumberFormat="1" applyFont="1" applyBorder="1" applyAlignment="1">
      <alignment horizontal="right" vertical="center"/>
    </xf>
    <xf numFmtId="165" fontId="17" fillId="0" borderId="2" xfId="0" applyNumberFormat="1" applyFont="1" applyBorder="1" applyAlignment="1">
      <alignment horizontal="right" vertical="center"/>
    </xf>
    <xf numFmtId="165" fontId="16" fillId="7" borderId="2" xfId="0" applyNumberFormat="1" applyFont="1" applyFill="1" applyBorder="1" applyAlignment="1">
      <alignment horizontal="right" vertical="center"/>
    </xf>
    <xf numFmtId="165" fontId="18" fillId="4" borderId="2" xfId="0" applyNumberFormat="1" applyFont="1" applyFill="1" applyBorder="1" applyAlignment="1">
      <alignment horizontal="right" vertical="center"/>
    </xf>
    <xf numFmtId="165" fontId="18" fillId="5" borderId="2" xfId="0" applyNumberFormat="1" applyFont="1" applyFill="1" applyBorder="1" applyAlignment="1">
      <alignment horizontal="left" vertical="center"/>
    </xf>
    <xf numFmtId="165" fontId="21" fillId="3" borderId="2" xfId="0" applyNumberFormat="1" applyFont="1" applyFill="1" applyBorder="1" applyAlignment="1">
      <alignment horizontal="right"/>
    </xf>
    <xf numFmtId="165" fontId="43" fillId="0" borderId="2" xfId="0" applyNumberFormat="1" applyFont="1" applyBorder="1" applyAlignment="1">
      <alignment horizontal="right" vertical="center"/>
    </xf>
    <xf numFmtId="165" fontId="28" fillId="3" borderId="7" xfId="0" applyNumberFormat="1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center" vertical="center"/>
    </xf>
    <xf numFmtId="165" fontId="37" fillId="3" borderId="13" xfId="0" applyNumberFormat="1" applyFont="1" applyFill="1" applyBorder="1" applyAlignment="1">
      <alignment horizontal="right"/>
    </xf>
    <xf numFmtId="0" fontId="0" fillId="0" borderId="0" xfId="0" applyAlignment="1"/>
    <xf numFmtId="49" fontId="21" fillId="0" borderId="2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center"/>
    </xf>
    <xf numFmtId="0" fontId="0" fillId="0" borderId="0" xfId="1" applyFont="1" applyBorder="1" applyAlignment="1">
      <alignment horizontal="right"/>
    </xf>
    <xf numFmtId="0" fontId="46" fillId="0" borderId="0" xfId="1" applyFont="1" applyBorder="1" applyAlignment="1">
      <alignment horizontal="right"/>
    </xf>
    <xf numFmtId="169" fontId="0" fillId="0" borderId="0" xfId="0" applyNumberFormat="1"/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 wrapText="1"/>
    </xf>
    <xf numFmtId="170" fontId="47" fillId="0" borderId="4" xfId="0" applyNumberFormat="1" applyFont="1" applyBorder="1" applyAlignment="1">
      <alignment horizontal="center" vertical="center" wrapText="1"/>
    </xf>
    <xf numFmtId="169" fontId="47" fillId="0" borderId="4" xfId="0" applyNumberFormat="1" applyFont="1" applyBorder="1" applyAlignment="1">
      <alignment horizontal="center" vertical="center" wrapText="1"/>
    </xf>
    <xf numFmtId="165" fontId="23" fillId="0" borderId="11" xfId="0" applyNumberFormat="1" applyFont="1" applyBorder="1" applyAlignment="1">
      <alignment horizontal="right" vertical="center" wrapText="1"/>
    </xf>
    <xf numFmtId="169" fontId="23" fillId="0" borderId="11" xfId="0" applyNumberFormat="1" applyFont="1" applyBorder="1" applyAlignment="1">
      <alignment horizontal="right" vertical="center" wrapText="1"/>
    </xf>
    <xf numFmtId="165" fontId="17" fillId="7" borderId="2" xfId="0" applyNumberFormat="1" applyFont="1" applyFill="1" applyBorder="1" applyAlignment="1">
      <alignment horizontal="right" vertical="center"/>
    </xf>
    <xf numFmtId="165" fontId="0" fillId="10" borderId="2" xfId="0" applyNumberFormat="1" applyFont="1" applyFill="1" applyBorder="1" applyAlignment="1">
      <alignment horizontal="right" vertical="center"/>
    </xf>
    <xf numFmtId="165" fontId="17" fillId="7" borderId="2" xfId="0" applyNumberFormat="1" applyFont="1" applyFill="1" applyBorder="1" applyAlignment="1">
      <alignment horizontal="left" vertical="center"/>
    </xf>
    <xf numFmtId="165" fontId="0" fillId="0" borderId="2" xfId="0" applyNumberFormat="1" applyFont="1" applyBorder="1"/>
    <xf numFmtId="165" fontId="1" fillId="3" borderId="13" xfId="0" applyNumberFormat="1" applyFont="1" applyFill="1" applyBorder="1" applyAlignment="1">
      <alignment horizontal="right" vertical="center"/>
    </xf>
    <xf numFmtId="165" fontId="3" fillId="3" borderId="2" xfId="0" applyNumberFormat="1" applyFont="1" applyFill="1" applyBorder="1" applyAlignment="1">
      <alignment horizontal="right" vertical="center"/>
    </xf>
    <xf numFmtId="0" fontId="48" fillId="0" borderId="0" xfId="0" applyFont="1" applyAlignment="1">
      <alignment horizontal="right" vertical="top" wrapText="1"/>
    </xf>
    <xf numFmtId="0" fontId="49" fillId="0" borderId="0" xfId="0" applyFont="1" applyAlignment="1"/>
    <xf numFmtId="0" fontId="50" fillId="8" borderId="4" xfId="0" applyFont="1" applyFill="1" applyBorder="1" applyAlignment="1">
      <alignment horizontal="center" vertical="center" wrapText="1"/>
    </xf>
    <xf numFmtId="49" fontId="51" fillId="8" borderId="4" xfId="0" applyNumberFormat="1" applyFont="1" applyFill="1" applyBorder="1" applyAlignment="1">
      <alignment horizontal="center" vertical="center"/>
    </xf>
    <xf numFmtId="0" fontId="51" fillId="8" borderId="4" xfId="0" applyFont="1" applyFill="1" applyBorder="1" applyAlignment="1">
      <alignment horizontal="center" vertical="center" wrapText="1"/>
    </xf>
    <xf numFmtId="0" fontId="51" fillId="8" borderId="15" xfId="0" applyFont="1" applyFill="1" applyBorder="1" applyAlignment="1">
      <alignment horizontal="center" vertical="center" wrapText="1"/>
    </xf>
    <xf numFmtId="0" fontId="47" fillId="8" borderId="4" xfId="0" applyFont="1" applyFill="1" applyBorder="1" applyAlignment="1">
      <alignment horizontal="center" vertical="center" wrapText="1"/>
    </xf>
    <xf numFmtId="170" fontId="47" fillId="8" borderId="16" xfId="0" applyNumberFormat="1" applyFont="1" applyFill="1" applyBorder="1" applyAlignment="1">
      <alignment horizontal="center" vertical="center" wrapText="1"/>
    </xf>
    <xf numFmtId="0" fontId="2" fillId="8" borderId="0" xfId="0" applyFont="1" applyFill="1"/>
    <xf numFmtId="170" fontId="2" fillId="0" borderId="2" xfId="0" applyNumberFormat="1" applyFont="1" applyBorder="1" applyAlignment="1">
      <alignment vertical="center"/>
    </xf>
    <xf numFmtId="169" fontId="2" fillId="0" borderId="2" xfId="0" applyNumberFormat="1" applyFont="1" applyBorder="1" applyAlignment="1">
      <alignment vertical="center"/>
    </xf>
    <xf numFmtId="0" fontId="51" fillId="0" borderId="1" xfId="0" applyFont="1" applyBorder="1" applyAlignment="1">
      <alignment horizontal="center" vertical="center" wrapText="1"/>
    </xf>
    <xf numFmtId="170" fontId="2" fillId="0" borderId="4" xfId="0" applyNumberFormat="1" applyFont="1" applyBorder="1" applyAlignment="1">
      <alignment vertical="center"/>
    </xf>
    <xf numFmtId="169" fontId="2" fillId="0" borderId="4" xfId="0" applyNumberFormat="1" applyFont="1" applyBorder="1" applyAlignment="1">
      <alignment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G197"/>
  <sheetViews>
    <sheetView tabSelected="1" workbookViewId="0">
      <selection activeCell="N10" sqref="N10"/>
    </sheetView>
  </sheetViews>
  <sheetFormatPr defaultRowHeight="12.75"/>
  <cols>
    <col min="1" max="1" width="66.7109375" style="194" customWidth="1"/>
    <col min="2" max="2" width="6.7109375" style="194" customWidth="1"/>
    <col min="3" max="3" width="5.28515625" style="194" customWidth="1"/>
    <col min="4" max="4" width="6.5703125" style="194" customWidth="1"/>
    <col min="5" max="5" width="15.140625" style="194" customWidth="1"/>
    <col min="6" max="6" width="8" style="195" customWidth="1"/>
    <col min="7" max="7" width="16" style="196" customWidth="1"/>
    <col min="8" max="8" width="16.42578125" style="194" customWidth="1"/>
    <col min="9" max="9" width="12.42578125" style="194" customWidth="1"/>
    <col min="10" max="10" width="11.85546875" style="194" customWidth="1"/>
    <col min="11" max="11" width="13.28515625" customWidth="1"/>
    <col min="49" max="16384" width="9.140625" style="194"/>
  </cols>
  <sheetData>
    <row r="1" spans="1:48" customFormat="1" ht="15" customHeight="1">
      <c r="A1" s="307" t="s">
        <v>273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48" customFormat="1" ht="14.25" customHeight="1">
      <c r="A2" s="308" t="s">
        <v>274</v>
      </c>
      <c r="B2" s="305"/>
      <c r="C2" s="305"/>
      <c r="D2" s="305"/>
      <c r="E2" s="305"/>
      <c r="F2" s="305"/>
      <c r="G2" s="305"/>
      <c r="H2" s="305"/>
      <c r="I2" s="305"/>
      <c r="J2" s="305"/>
    </row>
    <row r="3" spans="1:48" customFormat="1" ht="14.25" customHeight="1">
      <c r="A3" s="308" t="s">
        <v>275</v>
      </c>
      <c r="B3" s="305"/>
      <c r="C3" s="305"/>
      <c r="D3" s="305"/>
      <c r="E3" s="305"/>
      <c r="F3" s="305"/>
      <c r="G3" s="305"/>
      <c r="H3" s="305"/>
      <c r="I3" s="305"/>
      <c r="J3" s="305"/>
    </row>
    <row r="4" spans="1:48" customFormat="1" ht="14.25" customHeight="1">
      <c r="A4" s="307" t="s">
        <v>279</v>
      </c>
      <c r="B4" s="305"/>
      <c r="C4" s="305"/>
      <c r="D4" s="305"/>
      <c r="E4" s="305"/>
      <c r="F4" s="305"/>
      <c r="G4" s="305"/>
      <c r="H4" s="305"/>
      <c r="I4" s="305"/>
      <c r="J4" s="305"/>
    </row>
    <row r="5" spans="1:48" s="7" customFormat="1" ht="14.25" customHeight="1">
      <c r="F5" s="8"/>
      <c r="G5" s="10"/>
      <c r="H5"/>
      <c r="I5"/>
      <c r="J5" s="309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8" s="7" customFormat="1" ht="14.25" customHeight="1">
      <c r="A6" s="306" t="s">
        <v>276</v>
      </c>
      <c r="B6" s="306"/>
      <c r="C6" s="306"/>
      <c r="D6" s="306"/>
      <c r="E6" s="306"/>
      <c r="F6" s="306"/>
      <c r="G6" s="306"/>
      <c r="H6" s="305"/>
      <c r="I6" s="305"/>
      <c r="J6" s="30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8" s="7" customFormat="1" ht="14.25" customHeight="1">
      <c r="A7" s="306" t="s">
        <v>280</v>
      </c>
      <c r="B7" s="306"/>
      <c r="C7" s="306"/>
      <c r="D7" s="306"/>
      <c r="E7" s="306"/>
      <c r="F7" s="306"/>
      <c r="G7" s="306"/>
      <c r="H7" s="305"/>
      <c r="I7" s="305"/>
      <c r="J7" s="30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8" s="7" customFormat="1" ht="14.25" customHeight="1">
      <c r="F8" s="8"/>
      <c r="G8" s="11" t="s">
        <v>0</v>
      </c>
      <c r="H8"/>
      <c r="I8"/>
      <c r="J8" s="30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8" s="7" customFormat="1" ht="81.75" customHeight="1">
      <c r="A9" s="310" t="s">
        <v>1</v>
      </c>
      <c r="B9" s="310" t="s">
        <v>2</v>
      </c>
      <c r="C9" s="311" t="s">
        <v>3</v>
      </c>
      <c r="D9" s="311" t="s">
        <v>4</v>
      </c>
      <c r="E9" s="310" t="s">
        <v>5</v>
      </c>
      <c r="F9" s="310" t="s">
        <v>6</v>
      </c>
      <c r="G9" s="312" t="s">
        <v>281</v>
      </c>
      <c r="H9" s="312" t="s">
        <v>282</v>
      </c>
      <c r="I9" s="313" t="s">
        <v>277</v>
      </c>
      <c r="J9" s="314" t="s">
        <v>283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8" ht="36">
      <c r="A10" s="197" t="s">
        <v>7</v>
      </c>
      <c r="B10" s="198">
        <v>800</v>
      </c>
      <c r="C10" s="199"/>
      <c r="D10" s="199"/>
      <c r="E10" s="198"/>
      <c r="F10" s="198"/>
      <c r="G10" s="289">
        <f>SUM(G197)</f>
        <v>40621</v>
      </c>
      <c r="H10" s="289">
        <f>SUM(H197)</f>
        <v>40166.392849999997</v>
      </c>
      <c r="I10" s="315">
        <f>SUM(H10/G10*100)</f>
        <v>98.880856822825621</v>
      </c>
      <c r="J10" s="316">
        <f>SUM(H10-G10)</f>
        <v>-454.60715000000346</v>
      </c>
    </row>
    <row r="11" spans="1:48" ht="15.75">
      <c r="A11" s="200" t="s">
        <v>8</v>
      </c>
      <c r="B11" s="201">
        <v>800</v>
      </c>
      <c r="C11" s="178" t="s">
        <v>9</v>
      </c>
      <c r="D11" s="202"/>
      <c r="E11" s="179"/>
      <c r="F11" s="179"/>
      <c r="G11" s="203">
        <f>SUM(G20+G30+G41+G15)+G33+G38</f>
        <v>6475.4775299999992</v>
      </c>
      <c r="H11" s="203">
        <f>SUM(H20+H30+H41+H15)+H33+H38</f>
        <v>6451.3058299999984</v>
      </c>
      <c r="I11" s="315">
        <f t="shared" ref="I11:I74" si="0">SUM(H11/G11*100)</f>
        <v>99.626719421262493</v>
      </c>
      <c r="J11" s="316">
        <f t="shared" ref="J11:J74" si="1">SUM(H11-G11)</f>
        <v>-24.171700000000783</v>
      </c>
    </row>
    <row r="12" spans="1:48" s="187" customFormat="1" ht="31.5" hidden="1" customHeight="1">
      <c r="A12" s="204" t="s">
        <v>10</v>
      </c>
      <c r="B12" s="205">
        <v>800</v>
      </c>
      <c r="C12" s="182" t="s">
        <v>9</v>
      </c>
      <c r="D12" s="182" t="s">
        <v>11</v>
      </c>
      <c r="E12" s="183"/>
      <c r="F12" s="183"/>
      <c r="G12" s="206">
        <f>SUM(G13)</f>
        <v>0</v>
      </c>
      <c r="H12" s="206">
        <f>SUM(H13)</f>
        <v>0</v>
      </c>
      <c r="I12" s="315" t="e">
        <f t="shared" si="0"/>
        <v>#DIV/0!</v>
      </c>
      <c r="J12" s="316">
        <f t="shared" si="1"/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s="188" customFormat="1" ht="49.5" hidden="1" customHeight="1">
      <c r="A13" s="62" t="s">
        <v>12</v>
      </c>
      <c r="B13" s="207">
        <v>800</v>
      </c>
      <c r="C13" s="151" t="s">
        <v>9</v>
      </c>
      <c r="D13" s="151" t="s">
        <v>11</v>
      </c>
      <c r="E13" s="31" t="s">
        <v>13</v>
      </c>
      <c r="F13" s="31"/>
      <c r="G13" s="290">
        <f>G14</f>
        <v>0</v>
      </c>
      <c r="H13" s="290">
        <f>H14</f>
        <v>0</v>
      </c>
      <c r="I13" s="315" t="e">
        <f t="shared" si="0"/>
        <v>#DIV/0!</v>
      </c>
      <c r="J13" s="316">
        <f t="shared" si="1"/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s="189" customFormat="1" ht="51.75" hidden="1" customHeight="1">
      <c r="A14" s="32" t="s">
        <v>14</v>
      </c>
      <c r="B14" s="208">
        <v>800</v>
      </c>
      <c r="C14" s="153" t="s">
        <v>9</v>
      </c>
      <c r="D14" s="153" t="s">
        <v>11</v>
      </c>
      <c r="E14" s="63" t="s">
        <v>13</v>
      </c>
      <c r="F14" s="63" t="s">
        <v>15</v>
      </c>
      <c r="G14" s="291"/>
      <c r="H14" s="291"/>
      <c r="I14" s="315" t="e">
        <f t="shared" si="0"/>
        <v>#DIV/0!</v>
      </c>
      <c r="J14" s="316">
        <f t="shared" si="1"/>
        <v>0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s="187" customFormat="1" ht="39.75" customHeight="1">
      <c r="A15" s="204" t="s">
        <v>16</v>
      </c>
      <c r="B15" s="205">
        <v>800</v>
      </c>
      <c r="C15" s="182" t="s">
        <v>9</v>
      </c>
      <c r="D15" s="182" t="s">
        <v>17</v>
      </c>
      <c r="E15" s="183"/>
      <c r="F15" s="183"/>
      <c r="G15" s="206">
        <f>SUM(G16)+G18</f>
        <v>9.9</v>
      </c>
      <c r="H15" s="206">
        <f>SUM(H16)+H18</f>
        <v>9.9</v>
      </c>
      <c r="I15" s="315">
        <f t="shared" si="0"/>
        <v>100</v>
      </c>
      <c r="J15" s="316">
        <f t="shared" si="1"/>
        <v>0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s="188" customFormat="1" ht="38.25">
      <c r="A16" s="209" t="s">
        <v>18</v>
      </c>
      <c r="B16" s="207">
        <v>800</v>
      </c>
      <c r="C16" s="151" t="s">
        <v>9</v>
      </c>
      <c r="D16" s="151" t="s">
        <v>17</v>
      </c>
      <c r="E16" s="31" t="s">
        <v>19</v>
      </c>
      <c r="F16" s="31"/>
      <c r="G16" s="290">
        <f>G17</f>
        <v>1.35</v>
      </c>
      <c r="H16" s="290">
        <f>H17</f>
        <v>1.35</v>
      </c>
      <c r="I16" s="315">
        <f t="shared" si="0"/>
        <v>100</v>
      </c>
      <c r="J16" s="316">
        <f t="shared" si="1"/>
        <v>0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s="188" customFormat="1" ht="51.75" customHeight="1">
      <c r="A17" s="32" t="s">
        <v>14</v>
      </c>
      <c r="B17" s="208">
        <v>800</v>
      </c>
      <c r="C17" s="153" t="s">
        <v>9</v>
      </c>
      <c r="D17" s="153" t="s">
        <v>17</v>
      </c>
      <c r="E17" s="63" t="s">
        <v>19</v>
      </c>
      <c r="F17" s="63" t="s">
        <v>15</v>
      </c>
      <c r="G17" s="291">
        <v>1.35</v>
      </c>
      <c r="H17" s="291">
        <v>1.35</v>
      </c>
      <c r="I17" s="315">
        <f t="shared" si="0"/>
        <v>100</v>
      </c>
      <c r="J17" s="316">
        <f t="shared" si="1"/>
        <v>0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s="188" customFormat="1" ht="43.5" customHeight="1">
      <c r="A18" s="209" t="s">
        <v>20</v>
      </c>
      <c r="B18" s="207">
        <v>800</v>
      </c>
      <c r="C18" s="151" t="s">
        <v>9</v>
      </c>
      <c r="D18" s="151" t="s">
        <v>17</v>
      </c>
      <c r="E18" s="31" t="s">
        <v>21</v>
      </c>
      <c r="F18" s="31"/>
      <c r="G18" s="290">
        <f>G19</f>
        <v>8.5500000000000007</v>
      </c>
      <c r="H18" s="290">
        <f>H19</f>
        <v>8.5500000000000007</v>
      </c>
      <c r="I18" s="315">
        <f t="shared" si="0"/>
        <v>100</v>
      </c>
      <c r="J18" s="316">
        <f t="shared" si="1"/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s="188" customFormat="1" ht="51" customHeight="1">
      <c r="A19" s="32" t="s">
        <v>14</v>
      </c>
      <c r="B19" s="208">
        <v>800</v>
      </c>
      <c r="C19" s="153" t="s">
        <v>9</v>
      </c>
      <c r="D19" s="153" t="s">
        <v>17</v>
      </c>
      <c r="E19" s="63" t="s">
        <v>21</v>
      </c>
      <c r="F19" s="63" t="s">
        <v>15</v>
      </c>
      <c r="G19" s="291">
        <v>8.5500000000000007</v>
      </c>
      <c r="H19" s="291">
        <v>8.5500000000000007</v>
      </c>
      <c r="I19" s="315">
        <f t="shared" si="0"/>
        <v>100</v>
      </c>
      <c r="J19" s="316">
        <f t="shared" si="1"/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0" spans="1:48" ht="38.25">
      <c r="A20" s="204" t="s">
        <v>22</v>
      </c>
      <c r="B20" s="205">
        <v>800</v>
      </c>
      <c r="C20" s="182" t="s">
        <v>9</v>
      </c>
      <c r="D20" s="182" t="s">
        <v>23</v>
      </c>
      <c r="E20" s="183"/>
      <c r="F20" s="183"/>
      <c r="G20" s="206">
        <f>G21+G26+G28</f>
        <v>5444.9589099999994</v>
      </c>
      <c r="H20" s="206">
        <f>H21+H26+H28</f>
        <v>5420.787409999999</v>
      </c>
      <c r="I20" s="315">
        <f t="shared" si="0"/>
        <v>99.556075621514651</v>
      </c>
      <c r="J20" s="316">
        <f t="shared" si="1"/>
        <v>-24.171500000000378</v>
      </c>
    </row>
    <row r="21" spans="1:48" ht="38.25">
      <c r="A21" s="209" t="s">
        <v>24</v>
      </c>
      <c r="B21" s="207">
        <v>800</v>
      </c>
      <c r="C21" s="151" t="s">
        <v>9</v>
      </c>
      <c r="D21" s="151" t="s">
        <v>23</v>
      </c>
      <c r="E21" s="31" t="s">
        <v>25</v>
      </c>
      <c r="F21" s="31"/>
      <c r="G21" s="290">
        <f>G22+G23+G24+G25</f>
        <v>4529.0448999999999</v>
      </c>
      <c r="H21" s="290">
        <f>H22+H23+H24+H25</f>
        <v>4504.8733999999995</v>
      </c>
      <c r="I21" s="315">
        <f t="shared" si="0"/>
        <v>99.466300278895432</v>
      </c>
      <c r="J21" s="316">
        <f t="shared" si="1"/>
        <v>-24.171500000000378</v>
      </c>
    </row>
    <row r="22" spans="1:48" s="189" customFormat="1" ht="51">
      <c r="A22" s="32" t="s">
        <v>14</v>
      </c>
      <c r="B22" s="208">
        <v>800</v>
      </c>
      <c r="C22" s="153" t="s">
        <v>9</v>
      </c>
      <c r="D22" s="153" t="s">
        <v>23</v>
      </c>
      <c r="E22" s="63" t="s">
        <v>25</v>
      </c>
      <c r="F22" s="63" t="s">
        <v>15</v>
      </c>
      <c r="G22" s="291">
        <v>3446.1492499999999</v>
      </c>
      <c r="H22" s="291">
        <v>3446.1492499999999</v>
      </c>
      <c r="I22" s="315">
        <f t="shared" si="0"/>
        <v>100</v>
      </c>
      <c r="J22" s="316">
        <f t="shared" si="1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</row>
    <row r="23" spans="1:48" s="189" customFormat="1" ht="25.5">
      <c r="A23" s="32" t="s">
        <v>26</v>
      </c>
      <c r="B23" s="63" t="s">
        <v>27</v>
      </c>
      <c r="C23" s="153" t="s">
        <v>9</v>
      </c>
      <c r="D23" s="153" t="s">
        <v>23</v>
      </c>
      <c r="E23" s="63" t="s">
        <v>25</v>
      </c>
      <c r="F23" s="63" t="s">
        <v>28</v>
      </c>
      <c r="G23" s="291">
        <v>1013.05057</v>
      </c>
      <c r="H23" s="291">
        <v>988.87906999999996</v>
      </c>
      <c r="I23" s="315">
        <f t="shared" si="0"/>
        <v>97.61398880610669</v>
      </c>
      <c r="J23" s="316">
        <f t="shared" si="1"/>
        <v>-24.171500000000037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</row>
    <row r="24" spans="1:48" s="189" customFormat="1" hidden="1">
      <c r="A24" s="89" t="s">
        <v>29</v>
      </c>
      <c r="B24" s="63" t="s">
        <v>27</v>
      </c>
      <c r="C24" s="153" t="s">
        <v>9</v>
      </c>
      <c r="D24" s="153" t="s">
        <v>23</v>
      </c>
      <c r="E24" s="63" t="s">
        <v>25</v>
      </c>
      <c r="F24" s="63" t="s">
        <v>30</v>
      </c>
      <c r="G24" s="291">
        <v>0</v>
      </c>
      <c r="H24" s="291">
        <v>0</v>
      </c>
      <c r="I24" s="315" t="e">
        <f t="shared" si="0"/>
        <v>#DIV/0!</v>
      </c>
      <c r="J24" s="316">
        <f t="shared" si="1"/>
        <v>0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</row>
    <row r="25" spans="1:48" s="189" customFormat="1">
      <c r="A25" s="89" t="s">
        <v>31</v>
      </c>
      <c r="B25" s="63" t="s">
        <v>27</v>
      </c>
      <c r="C25" s="153" t="s">
        <v>9</v>
      </c>
      <c r="D25" s="153" t="s">
        <v>23</v>
      </c>
      <c r="E25" s="63" t="s">
        <v>25</v>
      </c>
      <c r="F25" s="63" t="s">
        <v>27</v>
      </c>
      <c r="G25" s="291">
        <v>69.845079999999996</v>
      </c>
      <c r="H25" s="291">
        <v>69.845079999999996</v>
      </c>
      <c r="I25" s="315">
        <f t="shared" si="0"/>
        <v>100</v>
      </c>
      <c r="J25" s="316">
        <f t="shared" si="1"/>
        <v>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</row>
    <row r="26" spans="1:48" ht="41.25" customHeight="1">
      <c r="A26" s="209" t="s">
        <v>32</v>
      </c>
      <c r="B26" s="207">
        <v>800</v>
      </c>
      <c r="C26" s="151" t="s">
        <v>9</v>
      </c>
      <c r="D26" s="151" t="s">
        <v>23</v>
      </c>
      <c r="E26" s="31" t="s">
        <v>33</v>
      </c>
      <c r="F26" s="31"/>
      <c r="G26" s="290">
        <f>G27</f>
        <v>915.91400999999996</v>
      </c>
      <c r="H26" s="290">
        <f>H27</f>
        <v>915.91400999999996</v>
      </c>
      <c r="I26" s="315">
        <f t="shared" si="0"/>
        <v>100</v>
      </c>
      <c r="J26" s="316">
        <f t="shared" si="1"/>
        <v>0</v>
      </c>
    </row>
    <row r="27" spans="1:48" ht="24.75" customHeight="1">
      <c r="A27" s="32" t="s">
        <v>14</v>
      </c>
      <c r="B27" s="208">
        <v>800</v>
      </c>
      <c r="C27" s="153" t="s">
        <v>9</v>
      </c>
      <c r="D27" s="153" t="s">
        <v>23</v>
      </c>
      <c r="E27" s="63" t="s">
        <v>33</v>
      </c>
      <c r="F27" s="63" t="s">
        <v>15</v>
      </c>
      <c r="G27" s="291">
        <v>915.91400999999996</v>
      </c>
      <c r="H27" s="291">
        <v>915.91400999999996</v>
      </c>
      <c r="I27" s="315">
        <f t="shared" si="0"/>
        <v>100</v>
      </c>
      <c r="J27" s="316">
        <f t="shared" si="1"/>
        <v>0</v>
      </c>
    </row>
    <row r="28" spans="1:48" s="188" customFormat="1" ht="51" hidden="1">
      <c r="A28" s="209" t="s">
        <v>34</v>
      </c>
      <c r="B28" s="207">
        <v>800</v>
      </c>
      <c r="C28" s="151" t="s">
        <v>9</v>
      </c>
      <c r="D28" s="151" t="s">
        <v>23</v>
      </c>
      <c r="E28" s="31" t="s">
        <v>35</v>
      </c>
      <c r="F28" s="31"/>
      <c r="G28" s="290">
        <f>G29</f>
        <v>0</v>
      </c>
      <c r="H28" s="290">
        <f>H29</f>
        <v>0</v>
      </c>
      <c r="I28" s="315" t="e">
        <f t="shared" si="0"/>
        <v>#DIV/0!</v>
      </c>
      <c r="J28" s="316">
        <f t="shared" si="1"/>
        <v>0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</row>
    <row r="29" spans="1:48" s="189" customFormat="1" hidden="1">
      <c r="A29" s="89" t="s">
        <v>29</v>
      </c>
      <c r="B29" s="208">
        <v>800</v>
      </c>
      <c r="C29" s="153" t="s">
        <v>9</v>
      </c>
      <c r="D29" s="153" t="s">
        <v>23</v>
      </c>
      <c r="E29" s="63" t="s">
        <v>35</v>
      </c>
      <c r="F29" s="63" t="s">
        <v>30</v>
      </c>
      <c r="G29" s="291"/>
      <c r="H29" s="291"/>
      <c r="I29" s="315" t="e">
        <f t="shared" si="0"/>
        <v>#DIV/0!</v>
      </c>
      <c r="J29" s="316">
        <f t="shared" si="1"/>
        <v>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</row>
    <row r="30" spans="1:48" ht="26.25" customHeight="1">
      <c r="A30" s="210" t="s">
        <v>36</v>
      </c>
      <c r="B30" s="183" t="s">
        <v>27</v>
      </c>
      <c r="C30" s="182" t="s">
        <v>9</v>
      </c>
      <c r="D30" s="182" t="s">
        <v>37</v>
      </c>
      <c r="E30" s="183"/>
      <c r="F30" s="183"/>
      <c r="G30" s="206">
        <f t="shared" ref="G30:J31" si="2">G31</f>
        <v>218</v>
      </c>
      <c r="H30" s="206">
        <f t="shared" si="2"/>
        <v>218</v>
      </c>
      <c r="I30" s="315">
        <f t="shared" si="0"/>
        <v>100</v>
      </c>
      <c r="J30" s="316">
        <f t="shared" si="1"/>
        <v>0</v>
      </c>
    </row>
    <row r="31" spans="1:48" ht="25.5">
      <c r="A31" s="93" t="s">
        <v>38</v>
      </c>
      <c r="B31" s="31" t="s">
        <v>27</v>
      </c>
      <c r="C31" s="151" t="s">
        <v>9</v>
      </c>
      <c r="D31" s="151" t="s">
        <v>37</v>
      </c>
      <c r="E31" s="31" t="s">
        <v>39</v>
      </c>
      <c r="F31" s="31"/>
      <c r="G31" s="290">
        <f t="shared" si="2"/>
        <v>218</v>
      </c>
      <c r="H31" s="290">
        <f t="shared" si="2"/>
        <v>218</v>
      </c>
      <c r="I31" s="315">
        <f t="shared" si="0"/>
        <v>100</v>
      </c>
      <c r="J31" s="316">
        <f t="shared" si="1"/>
        <v>0</v>
      </c>
    </row>
    <row r="32" spans="1:48" s="189" customFormat="1" ht="20.25" customHeight="1">
      <c r="A32" s="89" t="s">
        <v>64</v>
      </c>
      <c r="B32" s="63" t="s">
        <v>27</v>
      </c>
      <c r="C32" s="153" t="s">
        <v>9</v>
      </c>
      <c r="D32" s="153" t="s">
        <v>37</v>
      </c>
      <c r="E32" s="63" t="s">
        <v>39</v>
      </c>
      <c r="F32" s="63" t="s">
        <v>65</v>
      </c>
      <c r="G32" s="291">
        <v>218</v>
      </c>
      <c r="H32" s="291">
        <v>218</v>
      </c>
      <c r="I32" s="315">
        <f t="shared" si="0"/>
        <v>100</v>
      </c>
      <c r="J32" s="316">
        <f t="shared" si="1"/>
        <v>0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</row>
    <row r="33" spans="1:48" s="189" customFormat="1" hidden="1">
      <c r="A33" s="210" t="s">
        <v>40</v>
      </c>
      <c r="B33" s="183" t="s">
        <v>27</v>
      </c>
      <c r="C33" s="182" t="s">
        <v>9</v>
      </c>
      <c r="D33" s="182" t="s">
        <v>41</v>
      </c>
      <c r="E33" s="183"/>
      <c r="F33" s="183"/>
      <c r="G33" s="206">
        <f>G34+G36</f>
        <v>0</v>
      </c>
      <c r="H33" s="206">
        <f>H34+H36</f>
        <v>0</v>
      </c>
      <c r="I33" s="315" t="e">
        <f t="shared" si="0"/>
        <v>#DIV/0!</v>
      </c>
      <c r="J33" s="316">
        <f t="shared" si="1"/>
        <v>0</v>
      </c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</row>
    <row r="34" spans="1:48" s="189" customFormat="1" ht="39" hidden="1" customHeight="1">
      <c r="A34" s="93" t="s">
        <v>42</v>
      </c>
      <c r="B34" s="31" t="s">
        <v>27</v>
      </c>
      <c r="C34" s="151" t="s">
        <v>9</v>
      </c>
      <c r="D34" s="151" t="s">
        <v>41</v>
      </c>
      <c r="E34" s="31" t="s">
        <v>43</v>
      </c>
      <c r="F34" s="31"/>
      <c r="G34" s="290">
        <f>G35</f>
        <v>0</v>
      </c>
      <c r="H34" s="290">
        <f>H35</f>
        <v>0</v>
      </c>
      <c r="I34" s="315" t="e">
        <f t="shared" si="0"/>
        <v>#DIV/0!</v>
      </c>
      <c r="J34" s="316">
        <f t="shared" si="1"/>
        <v>0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</row>
    <row r="35" spans="1:48" s="189" customFormat="1" ht="25.5" hidden="1">
      <c r="A35" s="32" t="s">
        <v>26</v>
      </c>
      <c r="B35" s="63" t="s">
        <v>27</v>
      </c>
      <c r="C35" s="153" t="s">
        <v>9</v>
      </c>
      <c r="D35" s="153" t="s">
        <v>41</v>
      </c>
      <c r="E35" s="63" t="s">
        <v>43</v>
      </c>
      <c r="F35" s="63" t="s">
        <v>27</v>
      </c>
      <c r="G35" s="291"/>
      <c r="H35" s="291"/>
      <c r="I35" s="315" t="e">
        <f t="shared" si="0"/>
        <v>#DIV/0!</v>
      </c>
      <c r="J35" s="316">
        <f t="shared" si="1"/>
        <v>0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</row>
    <row r="36" spans="1:48" s="189" customFormat="1" ht="51" hidden="1">
      <c r="A36" s="93" t="s">
        <v>44</v>
      </c>
      <c r="B36" s="31" t="s">
        <v>27</v>
      </c>
      <c r="C36" s="151" t="s">
        <v>9</v>
      </c>
      <c r="D36" s="151" t="s">
        <v>41</v>
      </c>
      <c r="E36" s="31" t="s">
        <v>45</v>
      </c>
      <c r="F36" s="31"/>
      <c r="G36" s="290">
        <f>G37</f>
        <v>0</v>
      </c>
      <c r="H36" s="290">
        <f>H37</f>
        <v>0</v>
      </c>
      <c r="I36" s="315" t="e">
        <f t="shared" si="0"/>
        <v>#DIV/0!</v>
      </c>
      <c r="J36" s="316">
        <f t="shared" si="1"/>
        <v>0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</row>
    <row r="37" spans="1:48" s="189" customFormat="1" ht="25.5" hidden="1">
      <c r="A37" s="32" t="s">
        <v>26</v>
      </c>
      <c r="B37" s="63" t="s">
        <v>27</v>
      </c>
      <c r="C37" s="153" t="s">
        <v>9</v>
      </c>
      <c r="D37" s="153" t="s">
        <v>41</v>
      </c>
      <c r="E37" s="63" t="s">
        <v>45</v>
      </c>
      <c r="F37" s="63" t="s">
        <v>28</v>
      </c>
      <c r="G37" s="291"/>
      <c r="H37" s="291"/>
      <c r="I37" s="315" t="e">
        <f t="shared" si="0"/>
        <v>#DIV/0!</v>
      </c>
      <c r="J37" s="316">
        <f t="shared" si="1"/>
        <v>0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</row>
    <row r="38" spans="1:48" s="190" customFormat="1" hidden="1">
      <c r="A38" s="204" t="s">
        <v>46</v>
      </c>
      <c r="B38" s="205">
        <v>800</v>
      </c>
      <c r="C38" s="182" t="s">
        <v>9</v>
      </c>
      <c r="D38" s="182" t="s">
        <v>47</v>
      </c>
      <c r="E38" s="183"/>
      <c r="F38" s="183"/>
      <c r="G38" s="206">
        <f t="shared" ref="G38:J39" si="3">G39</f>
        <v>0</v>
      </c>
      <c r="H38" s="206">
        <f t="shared" si="3"/>
        <v>0</v>
      </c>
      <c r="I38" s="315" t="e">
        <f t="shared" si="0"/>
        <v>#DIV/0!</v>
      </c>
      <c r="J38" s="316">
        <f t="shared" si="1"/>
        <v>0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</row>
    <row r="39" spans="1:48" s="190" customFormat="1" ht="17.25" hidden="1" customHeight="1">
      <c r="A39" s="209" t="s">
        <v>48</v>
      </c>
      <c r="B39" s="207">
        <v>800</v>
      </c>
      <c r="C39" s="151" t="s">
        <v>9</v>
      </c>
      <c r="D39" s="151" t="s">
        <v>47</v>
      </c>
      <c r="E39" s="31" t="s">
        <v>35</v>
      </c>
      <c r="F39" s="31"/>
      <c r="G39" s="290">
        <f t="shared" si="3"/>
        <v>0</v>
      </c>
      <c r="H39" s="290">
        <f t="shared" si="3"/>
        <v>0</v>
      </c>
      <c r="I39" s="315" t="e">
        <f t="shared" si="0"/>
        <v>#DIV/0!</v>
      </c>
      <c r="J39" s="316">
        <f t="shared" si="1"/>
        <v>0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</row>
    <row r="40" spans="1:48" s="191" customFormat="1" hidden="1">
      <c r="A40" s="89" t="s">
        <v>31</v>
      </c>
      <c r="B40" s="208">
        <v>800</v>
      </c>
      <c r="C40" s="153" t="s">
        <v>9</v>
      </c>
      <c r="D40" s="153" t="s">
        <v>47</v>
      </c>
      <c r="E40" s="63" t="s">
        <v>35</v>
      </c>
      <c r="F40" s="63" t="s">
        <v>27</v>
      </c>
      <c r="G40" s="291"/>
      <c r="H40" s="291"/>
      <c r="I40" s="315" t="e">
        <f t="shared" si="0"/>
        <v>#DIV/0!</v>
      </c>
      <c r="J40" s="316">
        <f t="shared" si="1"/>
        <v>0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</row>
    <row r="41" spans="1:48" s="190" customFormat="1">
      <c r="A41" s="204" t="s">
        <v>49</v>
      </c>
      <c r="B41" s="205">
        <v>800</v>
      </c>
      <c r="C41" s="182" t="s">
        <v>9</v>
      </c>
      <c r="D41" s="182" t="s">
        <v>50</v>
      </c>
      <c r="E41" s="183"/>
      <c r="F41" s="183"/>
      <c r="G41" s="206">
        <f t="shared" ref="G41" si="4">G42+G48+G54+G50+G56+G52+G58+G46</f>
        <v>802.61861999999996</v>
      </c>
      <c r="H41" s="206">
        <f t="shared" ref="H41:J41" si="5">H42+H48+H54+H50+H56+H52+H58+H46</f>
        <v>802.61842000000001</v>
      </c>
      <c r="I41" s="315">
        <f t="shared" si="0"/>
        <v>99.999975081564898</v>
      </c>
      <c r="J41" s="316">
        <f t="shared" si="1"/>
        <v>-1.9999999994979589E-4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</row>
    <row r="42" spans="1:48" s="190" customFormat="1" ht="38.25">
      <c r="A42" s="209" t="s">
        <v>24</v>
      </c>
      <c r="B42" s="207">
        <v>800</v>
      </c>
      <c r="C42" s="151" t="s">
        <v>9</v>
      </c>
      <c r="D42" s="151" t="s">
        <v>50</v>
      </c>
      <c r="E42" s="31" t="s">
        <v>25</v>
      </c>
      <c r="F42" s="31"/>
      <c r="G42" s="292">
        <f t="shared" ref="G42" si="6">SUM(G43:G45)</f>
        <v>502.08390999999995</v>
      </c>
      <c r="H42" s="292">
        <f t="shared" ref="H42:J42" si="7">SUM(H43:H45)</f>
        <v>502.08371</v>
      </c>
      <c r="I42" s="315">
        <f t="shared" si="0"/>
        <v>99.999960166020855</v>
      </c>
      <c r="J42" s="316">
        <f t="shared" si="1"/>
        <v>-1.9999999994979589E-4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</row>
    <row r="43" spans="1:48" s="190" customFormat="1" ht="51">
      <c r="A43" s="32" t="s">
        <v>14</v>
      </c>
      <c r="B43" s="63" t="s">
        <v>27</v>
      </c>
      <c r="C43" s="153" t="s">
        <v>9</v>
      </c>
      <c r="D43" s="153" t="s">
        <v>50</v>
      </c>
      <c r="E43" s="63" t="s">
        <v>25</v>
      </c>
      <c r="F43" s="63" t="s">
        <v>15</v>
      </c>
      <c r="G43" s="317">
        <v>174.33799999999999</v>
      </c>
      <c r="H43" s="317">
        <v>174.33779999999999</v>
      </c>
      <c r="I43" s="315">
        <f t="shared" si="0"/>
        <v>99.999885280317528</v>
      </c>
      <c r="J43" s="316">
        <f t="shared" si="1"/>
        <v>-2.0000000000663931E-4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</row>
    <row r="44" spans="1:48" s="190" customFormat="1">
      <c r="A44" s="89" t="s">
        <v>29</v>
      </c>
      <c r="B44" s="63" t="s">
        <v>27</v>
      </c>
      <c r="C44" s="153" t="s">
        <v>9</v>
      </c>
      <c r="D44" s="153" t="s">
        <v>50</v>
      </c>
      <c r="E44" s="63" t="s">
        <v>25</v>
      </c>
      <c r="F44" s="63" t="s">
        <v>30</v>
      </c>
      <c r="G44" s="317">
        <v>131</v>
      </c>
      <c r="H44" s="317">
        <v>131</v>
      </c>
      <c r="I44" s="315">
        <f t="shared" si="0"/>
        <v>100</v>
      </c>
      <c r="J44" s="316">
        <f t="shared" si="1"/>
        <v>0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</row>
    <row r="45" spans="1:48" s="190" customFormat="1">
      <c r="A45" s="89" t="s">
        <v>31</v>
      </c>
      <c r="B45" s="63" t="s">
        <v>27</v>
      </c>
      <c r="C45" s="153" t="s">
        <v>9</v>
      </c>
      <c r="D45" s="153" t="s">
        <v>50</v>
      </c>
      <c r="E45" s="63" t="s">
        <v>25</v>
      </c>
      <c r="F45" s="63" t="s">
        <v>27</v>
      </c>
      <c r="G45" s="317">
        <v>196.74591000000001</v>
      </c>
      <c r="H45" s="317">
        <v>196.74591000000001</v>
      </c>
      <c r="I45" s="315">
        <f t="shared" si="0"/>
        <v>100</v>
      </c>
      <c r="J45" s="316">
        <f t="shared" si="1"/>
        <v>0</v>
      </c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</row>
    <row r="46" spans="1:48" s="190" customFormat="1" ht="38.25">
      <c r="A46" s="209" t="s">
        <v>32</v>
      </c>
      <c r="B46" s="207">
        <v>800</v>
      </c>
      <c r="C46" s="151" t="s">
        <v>9</v>
      </c>
      <c r="D46" s="151" t="s">
        <v>50</v>
      </c>
      <c r="E46" s="31" t="s">
        <v>33</v>
      </c>
      <c r="F46" s="31"/>
      <c r="G46" s="290">
        <f>G47</f>
        <v>63.798000000000002</v>
      </c>
      <c r="H46" s="290">
        <f>H47</f>
        <v>63.798000000000002</v>
      </c>
      <c r="I46" s="315">
        <f t="shared" si="0"/>
        <v>100</v>
      </c>
      <c r="J46" s="316">
        <f t="shared" si="1"/>
        <v>0</v>
      </c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</row>
    <row r="47" spans="1:48" s="190" customFormat="1" ht="51">
      <c r="A47" s="32" t="s">
        <v>14</v>
      </c>
      <c r="B47" s="208">
        <v>800</v>
      </c>
      <c r="C47" s="153" t="s">
        <v>9</v>
      </c>
      <c r="D47" s="153" t="s">
        <v>50</v>
      </c>
      <c r="E47" s="63" t="s">
        <v>33</v>
      </c>
      <c r="F47" s="63" t="s">
        <v>15</v>
      </c>
      <c r="G47" s="291">
        <v>63.798000000000002</v>
      </c>
      <c r="H47" s="291">
        <v>63.798000000000002</v>
      </c>
      <c r="I47" s="315">
        <f t="shared" si="0"/>
        <v>100</v>
      </c>
      <c r="J47" s="316">
        <f t="shared" si="1"/>
        <v>0</v>
      </c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</row>
    <row r="48" spans="1:48" s="190" customFormat="1" ht="34.5" customHeight="1">
      <c r="A48" s="29" t="s">
        <v>51</v>
      </c>
      <c r="B48" s="211">
        <v>800</v>
      </c>
      <c r="C48" s="151" t="s">
        <v>9</v>
      </c>
      <c r="D48" s="151" t="s">
        <v>50</v>
      </c>
      <c r="E48" s="31" t="s">
        <v>52</v>
      </c>
      <c r="F48" s="31"/>
      <c r="G48" s="292">
        <f>G49</f>
        <v>236.73670999999999</v>
      </c>
      <c r="H48" s="292">
        <f>H49</f>
        <v>236.73670999999999</v>
      </c>
      <c r="I48" s="315">
        <f t="shared" si="0"/>
        <v>100</v>
      </c>
      <c r="J48" s="316">
        <f t="shared" si="1"/>
        <v>0</v>
      </c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</row>
    <row r="49" spans="1:48" s="191" customFormat="1" ht="25.5">
      <c r="A49" s="32" t="s">
        <v>26</v>
      </c>
      <c r="B49" s="212">
        <v>800</v>
      </c>
      <c r="C49" s="153" t="s">
        <v>9</v>
      </c>
      <c r="D49" s="153" t="s">
        <v>50</v>
      </c>
      <c r="E49" s="63" t="s">
        <v>52</v>
      </c>
      <c r="F49" s="63" t="s">
        <v>28</v>
      </c>
      <c r="G49" s="317">
        <v>236.73670999999999</v>
      </c>
      <c r="H49" s="317">
        <v>236.73670999999999</v>
      </c>
      <c r="I49" s="315">
        <f t="shared" si="0"/>
        <v>100</v>
      </c>
      <c r="J49" s="316">
        <f t="shared" si="1"/>
        <v>0</v>
      </c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</row>
    <row r="50" spans="1:48" s="191" customFormat="1" ht="51" hidden="1">
      <c r="A50" s="84" t="s">
        <v>53</v>
      </c>
      <c r="B50" s="211">
        <v>800</v>
      </c>
      <c r="C50" s="151" t="s">
        <v>9</v>
      </c>
      <c r="D50" s="151" t="s">
        <v>50</v>
      </c>
      <c r="E50" s="31" t="s">
        <v>54</v>
      </c>
      <c r="F50" s="31"/>
      <c r="G50" s="292">
        <f>G51</f>
        <v>0</v>
      </c>
      <c r="H50" s="292">
        <f>H51</f>
        <v>0</v>
      </c>
      <c r="I50" s="315" t="e">
        <f t="shared" si="0"/>
        <v>#DIV/0!</v>
      </c>
      <c r="J50" s="316">
        <f t="shared" si="1"/>
        <v>0</v>
      </c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</row>
    <row r="51" spans="1:48" s="191" customFormat="1" hidden="1">
      <c r="A51" s="89" t="s">
        <v>29</v>
      </c>
      <c r="B51" s="212">
        <v>800</v>
      </c>
      <c r="C51" s="153" t="s">
        <v>9</v>
      </c>
      <c r="D51" s="153" t="s">
        <v>50</v>
      </c>
      <c r="E51" s="63" t="s">
        <v>54</v>
      </c>
      <c r="F51" s="63" t="s">
        <v>30</v>
      </c>
      <c r="G51" s="317"/>
      <c r="H51" s="317"/>
      <c r="I51" s="315" t="e">
        <f t="shared" si="0"/>
        <v>#DIV/0!</v>
      </c>
      <c r="J51" s="316">
        <f t="shared" si="1"/>
        <v>0</v>
      </c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</row>
    <row r="52" spans="1:48" s="191" customFormat="1" ht="63.75" hidden="1">
      <c r="A52" s="84" t="s">
        <v>55</v>
      </c>
      <c r="B52" s="211">
        <v>800</v>
      </c>
      <c r="C52" s="151" t="s">
        <v>9</v>
      </c>
      <c r="D52" s="151" t="s">
        <v>50</v>
      </c>
      <c r="E52" s="31" t="s">
        <v>56</v>
      </c>
      <c r="F52" s="31"/>
      <c r="G52" s="290">
        <f>SUM(G53)</f>
        <v>0</v>
      </c>
      <c r="H52" s="290">
        <f>SUM(H53)</f>
        <v>0</v>
      </c>
      <c r="I52" s="315" t="e">
        <f t="shared" si="0"/>
        <v>#DIV/0!</v>
      </c>
      <c r="J52" s="316">
        <f t="shared" si="1"/>
        <v>0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</row>
    <row r="53" spans="1:48" s="191" customFormat="1" ht="25.5" hidden="1">
      <c r="A53" s="32" t="s">
        <v>26</v>
      </c>
      <c r="B53" s="212">
        <v>800</v>
      </c>
      <c r="C53" s="153" t="s">
        <v>9</v>
      </c>
      <c r="D53" s="153" t="s">
        <v>50</v>
      </c>
      <c r="E53" s="63" t="s">
        <v>56</v>
      </c>
      <c r="F53" s="63" t="s">
        <v>28</v>
      </c>
      <c r="G53" s="317"/>
      <c r="H53" s="317"/>
      <c r="I53" s="315" t="e">
        <f t="shared" si="0"/>
        <v>#DIV/0!</v>
      </c>
      <c r="J53" s="316">
        <f t="shared" si="1"/>
        <v>0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</row>
    <row r="54" spans="1:48" s="191" customFormat="1" ht="102" hidden="1">
      <c r="A54" s="29" t="s">
        <v>57</v>
      </c>
      <c r="B54" s="211">
        <v>800</v>
      </c>
      <c r="C54" s="151" t="s">
        <v>9</v>
      </c>
      <c r="D54" s="151" t="s">
        <v>50</v>
      </c>
      <c r="E54" s="31" t="s">
        <v>58</v>
      </c>
      <c r="F54" s="31"/>
      <c r="G54" s="292">
        <f>G55</f>
        <v>0</v>
      </c>
      <c r="H54" s="292">
        <f>H55</f>
        <v>0</v>
      </c>
      <c r="I54" s="315" t="e">
        <f t="shared" si="0"/>
        <v>#DIV/0!</v>
      </c>
      <c r="J54" s="316">
        <f t="shared" si="1"/>
        <v>0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</row>
    <row r="55" spans="1:48" s="191" customFormat="1" ht="51" hidden="1">
      <c r="A55" s="32" t="s">
        <v>14</v>
      </c>
      <c r="B55" s="212">
        <v>800</v>
      </c>
      <c r="C55" s="153" t="s">
        <v>9</v>
      </c>
      <c r="D55" s="153" t="s">
        <v>50</v>
      </c>
      <c r="E55" s="63" t="s">
        <v>59</v>
      </c>
      <c r="F55" s="63" t="s">
        <v>15</v>
      </c>
      <c r="G55" s="317"/>
      <c r="H55" s="317"/>
      <c r="I55" s="315" t="e">
        <f t="shared" si="0"/>
        <v>#DIV/0!</v>
      </c>
      <c r="J55" s="316">
        <f t="shared" si="1"/>
        <v>0</v>
      </c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</row>
    <row r="56" spans="1:48" s="191" customFormat="1" ht="64.5" hidden="1" customHeight="1">
      <c r="A56" s="84" t="s">
        <v>60</v>
      </c>
      <c r="B56" s="212">
        <v>800</v>
      </c>
      <c r="C56" s="153" t="s">
        <v>9</v>
      </c>
      <c r="D56" s="153" t="s">
        <v>50</v>
      </c>
      <c r="E56" s="63" t="s">
        <v>61</v>
      </c>
      <c r="F56" s="63"/>
      <c r="G56" s="292">
        <f>G57</f>
        <v>0</v>
      </c>
      <c r="H56" s="292">
        <f>H57</f>
        <v>0</v>
      </c>
      <c r="I56" s="315" t="e">
        <f t="shared" si="0"/>
        <v>#DIV/0!</v>
      </c>
      <c r="J56" s="316">
        <f t="shared" si="1"/>
        <v>0</v>
      </c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</row>
    <row r="57" spans="1:48" s="191" customFormat="1" ht="25.5" hidden="1">
      <c r="A57" s="32" t="s">
        <v>26</v>
      </c>
      <c r="B57" s="212">
        <v>800</v>
      </c>
      <c r="C57" s="153" t="s">
        <v>9</v>
      </c>
      <c r="D57" s="153" t="s">
        <v>50</v>
      </c>
      <c r="E57" s="63" t="s">
        <v>61</v>
      </c>
      <c r="F57" s="63" t="s">
        <v>28</v>
      </c>
      <c r="G57" s="317"/>
      <c r="H57" s="317"/>
      <c r="I57" s="315" t="e">
        <f t="shared" si="0"/>
        <v>#DIV/0!</v>
      </c>
      <c r="J57" s="316">
        <f t="shared" si="1"/>
        <v>0</v>
      </c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</row>
    <row r="58" spans="1:48" s="191" customFormat="1" ht="76.5" hidden="1">
      <c r="A58" s="84" t="s">
        <v>62</v>
      </c>
      <c r="B58" s="212">
        <v>800</v>
      </c>
      <c r="C58" s="153" t="s">
        <v>9</v>
      </c>
      <c r="D58" s="153" t="s">
        <v>50</v>
      </c>
      <c r="E58" s="63" t="s">
        <v>63</v>
      </c>
      <c r="F58" s="63"/>
      <c r="G58" s="292">
        <f>G59</f>
        <v>0</v>
      </c>
      <c r="H58" s="292">
        <f>H59</f>
        <v>0</v>
      </c>
      <c r="I58" s="315" t="e">
        <f t="shared" si="0"/>
        <v>#DIV/0!</v>
      </c>
      <c r="J58" s="316">
        <f t="shared" si="1"/>
        <v>0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</row>
    <row r="59" spans="1:48" s="191" customFormat="1" hidden="1">
      <c r="A59" s="89" t="s">
        <v>64</v>
      </c>
      <c r="B59" s="212">
        <v>800</v>
      </c>
      <c r="C59" s="153" t="s">
        <v>9</v>
      </c>
      <c r="D59" s="153" t="s">
        <v>50</v>
      </c>
      <c r="E59" s="63" t="s">
        <v>63</v>
      </c>
      <c r="F59" s="63" t="s">
        <v>65</v>
      </c>
      <c r="G59" s="317"/>
      <c r="H59" s="317"/>
      <c r="I59" s="315" t="e">
        <f t="shared" si="0"/>
        <v>#DIV/0!</v>
      </c>
      <c r="J59" s="316">
        <f t="shared" si="1"/>
        <v>0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</row>
    <row r="60" spans="1:48" ht="15.75">
      <c r="A60" s="213" t="s">
        <v>66</v>
      </c>
      <c r="B60" s="179" t="s">
        <v>27</v>
      </c>
      <c r="C60" s="178" t="s">
        <v>11</v>
      </c>
      <c r="D60" s="202"/>
      <c r="E60" s="214"/>
      <c r="F60" s="214"/>
      <c r="G60" s="293">
        <f t="shared" ref="G60:J61" si="8">SUM(G61)</f>
        <v>363.51</v>
      </c>
      <c r="H60" s="293">
        <f t="shared" si="8"/>
        <v>289.88599999999997</v>
      </c>
      <c r="I60" s="315">
        <f t="shared" si="0"/>
        <v>79.746361860746603</v>
      </c>
      <c r="J60" s="316">
        <f t="shared" si="1"/>
        <v>-73.624000000000024</v>
      </c>
    </row>
    <row r="61" spans="1:48">
      <c r="A61" s="204" t="s">
        <v>67</v>
      </c>
      <c r="B61" s="205">
        <v>800</v>
      </c>
      <c r="C61" s="182" t="s">
        <v>11</v>
      </c>
      <c r="D61" s="182" t="s">
        <v>17</v>
      </c>
      <c r="E61" s="183"/>
      <c r="F61" s="183"/>
      <c r="G61" s="206">
        <f t="shared" si="8"/>
        <v>363.51</v>
      </c>
      <c r="H61" s="206">
        <f t="shared" si="8"/>
        <v>289.88599999999997</v>
      </c>
      <c r="I61" s="315">
        <f t="shared" si="0"/>
        <v>79.746361860746603</v>
      </c>
      <c r="J61" s="316">
        <f t="shared" si="1"/>
        <v>-73.624000000000024</v>
      </c>
    </row>
    <row r="62" spans="1:48" ht="31.5" customHeight="1">
      <c r="A62" s="215" t="s">
        <v>68</v>
      </c>
      <c r="B62" s="216">
        <v>800</v>
      </c>
      <c r="C62" s="151" t="s">
        <v>11</v>
      </c>
      <c r="D62" s="151" t="s">
        <v>17</v>
      </c>
      <c r="E62" s="31" t="s">
        <v>69</v>
      </c>
      <c r="F62" s="31"/>
      <c r="G62" s="292">
        <f>G63+G64</f>
        <v>363.51</v>
      </c>
      <c r="H62" s="292">
        <f>H63+H64</f>
        <v>289.88599999999997</v>
      </c>
      <c r="I62" s="315">
        <f t="shared" si="0"/>
        <v>79.746361860746603</v>
      </c>
      <c r="J62" s="316">
        <f t="shared" si="1"/>
        <v>-73.624000000000024</v>
      </c>
    </row>
    <row r="63" spans="1:48" ht="51">
      <c r="A63" s="32" t="s">
        <v>14</v>
      </c>
      <c r="B63" s="217">
        <v>800</v>
      </c>
      <c r="C63" s="153" t="s">
        <v>11</v>
      </c>
      <c r="D63" s="153" t="s">
        <v>17</v>
      </c>
      <c r="E63" s="63" t="s">
        <v>69</v>
      </c>
      <c r="F63" s="63" t="s">
        <v>15</v>
      </c>
      <c r="G63" s="317">
        <v>307.45999999999998</v>
      </c>
      <c r="H63" s="317">
        <v>260.39724999999999</v>
      </c>
      <c r="I63" s="315">
        <f t="shared" si="0"/>
        <v>84.693049502374294</v>
      </c>
      <c r="J63" s="316">
        <f t="shared" si="1"/>
        <v>-47.062749999999994</v>
      </c>
    </row>
    <row r="64" spans="1:48" s="189" customFormat="1" ht="25.5">
      <c r="A64" s="32" t="s">
        <v>26</v>
      </c>
      <c r="B64" s="217">
        <v>800</v>
      </c>
      <c r="C64" s="153" t="s">
        <v>11</v>
      </c>
      <c r="D64" s="153" t="s">
        <v>17</v>
      </c>
      <c r="E64" s="63" t="s">
        <v>69</v>
      </c>
      <c r="F64" s="63" t="s">
        <v>28</v>
      </c>
      <c r="G64" s="317">
        <v>56.05</v>
      </c>
      <c r="H64" s="317">
        <v>29.48875</v>
      </c>
      <c r="I64" s="315">
        <f t="shared" si="0"/>
        <v>52.611507582515614</v>
      </c>
      <c r="J64" s="316">
        <f t="shared" si="1"/>
        <v>-26.561249999999998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</row>
    <row r="65" spans="1:48" ht="31.5">
      <c r="A65" s="213" t="s">
        <v>70</v>
      </c>
      <c r="B65" s="179" t="s">
        <v>27</v>
      </c>
      <c r="C65" s="178" t="s">
        <v>17</v>
      </c>
      <c r="D65" s="202"/>
      <c r="E65" s="214"/>
      <c r="F65" s="214"/>
      <c r="G65" s="203">
        <f>SUM(G66)</f>
        <v>32.880000000000003</v>
      </c>
      <c r="H65" s="203">
        <f>SUM(H66)</f>
        <v>32.880000000000003</v>
      </c>
      <c r="I65" s="315">
        <f t="shared" si="0"/>
        <v>100</v>
      </c>
      <c r="J65" s="316">
        <f t="shared" si="1"/>
        <v>0</v>
      </c>
    </row>
    <row r="66" spans="1:48">
      <c r="A66" s="210" t="s">
        <v>71</v>
      </c>
      <c r="B66" s="183" t="s">
        <v>27</v>
      </c>
      <c r="C66" s="182" t="s">
        <v>17</v>
      </c>
      <c r="D66" s="183" t="s">
        <v>72</v>
      </c>
      <c r="E66" s="183"/>
      <c r="F66" s="183"/>
      <c r="G66" s="206">
        <f t="shared" ref="G66:J67" si="9">G67</f>
        <v>32.880000000000003</v>
      </c>
      <c r="H66" s="206">
        <f t="shared" si="9"/>
        <v>32.880000000000003</v>
      </c>
      <c r="I66" s="315">
        <f t="shared" si="0"/>
        <v>100</v>
      </c>
      <c r="J66" s="316">
        <f t="shared" si="1"/>
        <v>0</v>
      </c>
    </row>
    <row r="67" spans="1:48" ht="33" customHeight="1">
      <c r="A67" s="209" t="s">
        <v>73</v>
      </c>
      <c r="B67" s="207">
        <v>800</v>
      </c>
      <c r="C67" s="151" t="s">
        <v>17</v>
      </c>
      <c r="D67" s="31" t="s">
        <v>72</v>
      </c>
      <c r="E67" s="31" t="s">
        <v>74</v>
      </c>
      <c r="F67" s="31"/>
      <c r="G67" s="292">
        <f t="shared" si="9"/>
        <v>32.880000000000003</v>
      </c>
      <c r="H67" s="292">
        <f t="shared" si="9"/>
        <v>32.880000000000003</v>
      </c>
      <c r="I67" s="315">
        <f t="shared" si="0"/>
        <v>100</v>
      </c>
      <c r="J67" s="316">
        <f t="shared" si="1"/>
        <v>0</v>
      </c>
    </row>
    <row r="68" spans="1:48" s="189" customFormat="1" ht="26.25" customHeight="1">
      <c r="A68" s="32" t="s">
        <v>26</v>
      </c>
      <c r="B68" s="208">
        <v>800</v>
      </c>
      <c r="C68" s="153" t="s">
        <v>17</v>
      </c>
      <c r="D68" s="63" t="s">
        <v>72</v>
      </c>
      <c r="E68" s="63" t="s">
        <v>74</v>
      </c>
      <c r="F68" s="63" t="s">
        <v>28</v>
      </c>
      <c r="G68" s="317">
        <v>32.880000000000003</v>
      </c>
      <c r="H68" s="317">
        <v>32.880000000000003</v>
      </c>
      <c r="I68" s="315">
        <f t="shared" si="0"/>
        <v>100</v>
      </c>
      <c r="J68" s="316">
        <f t="shared" si="1"/>
        <v>0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</row>
    <row r="69" spans="1:48" ht="15.75">
      <c r="A69" s="177" t="s">
        <v>75</v>
      </c>
      <c r="B69" s="201">
        <v>800</v>
      </c>
      <c r="C69" s="178" t="s">
        <v>23</v>
      </c>
      <c r="D69" s="179"/>
      <c r="E69" s="179"/>
      <c r="F69" s="179"/>
      <c r="G69" s="203">
        <f>G70+G80+G93+G73</f>
        <v>5758.5</v>
      </c>
      <c r="H69" s="203">
        <f>H70+H80+H93+H73</f>
        <v>5758.4401200000002</v>
      </c>
      <c r="I69" s="315">
        <f t="shared" si="0"/>
        <v>99.998960145871337</v>
      </c>
      <c r="J69" s="316">
        <f t="shared" si="1"/>
        <v>-5.9879999999793654E-2</v>
      </c>
    </row>
    <row r="70" spans="1:48" ht="15.75" hidden="1">
      <c r="A70" s="148" t="s">
        <v>76</v>
      </c>
      <c r="B70" s="218">
        <v>800</v>
      </c>
      <c r="C70" s="219" t="s">
        <v>23</v>
      </c>
      <c r="D70" s="220" t="s">
        <v>9</v>
      </c>
      <c r="E70" s="220"/>
      <c r="F70" s="220"/>
      <c r="G70" s="318">
        <f t="shared" ref="G70:J71" si="10">SUM(G71)</f>
        <v>0</v>
      </c>
      <c r="H70" s="318">
        <f t="shared" si="10"/>
        <v>0</v>
      </c>
      <c r="I70" s="315" t="e">
        <f t="shared" si="0"/>
        <v>#DIV/0!</v>
      </c>
      <c r="J70" s="316">
        <f t="shared" si="1"/>
        <v>0</v>
      </c>
    </row>
    <row r="71" spans="1:48" ht="51" hidden="1">
      <c r="A71" s="64" t="s">
        <v>77</v>
      </c>
      <c r="B71" s="207">
        <v>800</v>
      </c>
      <c r="C71" s="151" t="s">
        <v>23</v>
      </c>
      <c r="D71" s="31" t="s">
        <v>9</v>
      </c>
      <c r="E71" s="85" t="s">
        <v>78</v>
      </c>
      <c r="F71" s="85"/>
      <c r="G71" s="221">
        <f t="shared" si="10"/>
        <v>0</v>
      </c>
      <c r="H71" s="221">
        <f t="shared" si="10"/>
        <v>0</v>
      </c>
      <c r="I71" s="315" t="e">
        <f t="shared" si="0"/>
        <v>#DIV/0!</v>
      </c>
      <c r="J71" s="316">
        <f t="shared" si="1"/>
        <v>0</v>
      </c>
    </row>
    <row r="72" spans="1:48" ht="52.5" hidden="1" customHeight="1">
      <c r="A72" s="32" t="s">
        <v>14</v>
      </c>
      <c r="B72" s="208">
        <v>800</v>
      </c>
      <c r="C72" s="153" t="s">
        <v>23</v>
      </c>
      <c r="D72" s="63" t="s">
        <v>9</v>
      </c>
      <c r="E72" s="87" t="s">
        <v>78</v>
      </c>
      <c r="F72" s="87" t="s">
        <v>15</v>
      </c>
      <c r="G72" s="319"/>
      <c r="H72" s="319"/>
      <c r="I72" s="315" t="e">
        <f t="shared" si="0"/>
        <v>#DIV/0!</v>
      </c>
      <c r="J72" s="316">
        <f t="shared" si="1"/>
        <v>0</v>
      </c>
    </row>
    <row r="73" spans="1:48">
      <c r="A73" s="210" t="s">
        <v>79</v>
      </c>
      <c r="B73" s="205">
        <v>800</v>
      </c>
      <c r="C73" s="182" t="s">
        <v>23</v>
      </c>
      <c r="D73" s="183" t="s">
        <v>80</v>
      </c>
      <c r="E73" s="183"/>
      <c r="F73" s="183"/>
      <c r="G73" s="294">
        <f t="shared" ref="G73" si="11">SUM(G76+G78+G74)</f>
        <v>287.5</v>
      </c>
      <c r="H73" s="294">
        <f t="shared" ref="H73:J73" si="12">SUM(H76+H78+H74)</f>
        <v>287.5</v>
      </c>
      <c r="I73" s="315">
        <f t="shared" si="0"/>
        <v>100</v>
      </c>
      <c r="J73" s="316">
        <f t="shared" si="1"/>
        <v>0</v>
      </c>
    </row>
    <row r="74" spans="1:48" ht="25.5">
      <c r="A74" s="64" t="s">
        <v>270</v>
      </c>
      <c r="B74" s="207">
        <v>800</v>
      </c>
      <c r="C74" s="151" t="s">
        <v>23</v>
      </c>
      <c r="D74" s="31" t="s">
        <v>80</v>
      </c>
      <c r="E74" s="85" t="s">
        <v>269</v>
      </c>
      <c r="F74" s="85"/>
      <c r="G74" s="221">
        <f t="shared" ref="G74:J78" si="13">SUM(G75)</f>
        <v>100</v>
      </c>
      <c r="H74" s="221">
        <f t="shared" si="13"/>
        <v>100</v>
      </c>
      <c r="I74" s="315">
        <f t="shared" si="0"/>
        <v>100</v>
      </c>
      <c r="J74" s="316">
        <f t="shared" si="1"/>
        <v>0</v>
      </c>
    </row>
    <row r="75" spans="1:48" ht="25.5">
      <c r="A75" s="32" t="s">
        <v>26</v>
      </c>
      <c r="B75" s="208">
        <v>800</v>
      </c>
      <c r="C75" s="153" t="s">
        <v>23</v>
      </c>
      <c r="D75" s="63" t="s">
        <v>80</v>
      </c>
      <c r="E75" s="87" t="s">
        <v>269</v>
      </c>
      <c r="F75" s="87" t="s">
        <v>28</v>
      </c>
      <c r="G75" s="319">
        <v>100</v>
      </c>
      <c r="H75" s="319">
        <v>100</v>
      </c>
      <c r="I75" s="315">
        <f t="shared" ref="I75:I138" si="14">SUM(H75/G75*100)</f>
        <v>100</v>
      </c>
      <c r="J75" s="316">
        <f t="shared" ref="J75:J138" si="15">SUM(H75-G75)</f>
        <v>0</v>
      </c>
    </row>
    <row r="76" spans="1:48" ht="25.5">
      <c r="A76" s="64" t="s">
        <v>81</v>
      </c>
      <c r="B76" s="207">
        <v>800</v>
      </c>
      <c r="C76" s="151" t="s">
        <v>23</v>
      </c>
      <c r="D76" s="31" t="s">
        <v>80</v>
      </c>
      <c r="E76" s="85" t="s">
        <v>82</v>
      </c>
      <c r="F76" s="85"/>
      <c r="G76" s="221">
        <f t="shared" si="13"/>
        <v>150</v>
      </c>
      <c r="H76" s="221">
        <f t="shared" si="13"/>
        <v>150</v>
      </c>
      <c r="I76" s="315">
        <f t="shared" si="14"/>
        <v>100</v>
      </c>
      <c r="J76" s="316">
        <f t="shared" si="15"/>
        <v>0</v>
      </c>
    </row>
    <row r="77" spans="1:48" ht="25.5">
      <c r="A77" s="32" t="s">
        <v>26</v>
      </c>
      <c r="B77" s="208">
        <v>800</v>
      </c>
      <c r="C77" s="153" t="s">
        <v>23</v>
      </c>
      <c r="D77" s="63" t="s">
        <v>80</v>
      </c>
      <c r="E77" s="87" t="s">
        <v>82</v>
      </c>
      <c r="F77" s="87" t="s">
        <v>28</v>
      </c>
      <c r="G77" s="319">
        <v>150</v>
      </c>
      <c r="H77" s="319">
        <v>150</v>
      </c>
      <c r="I77" s="315">
        <f t="shared" si="14"/>
        <v>100</v>
      </c>
      <c r="J77" s="316">
        <f t="shared" si="15"/>
        <v>0</v>
      </c>
    </row>
    <row r="78" spans="1:48" ht="38.25">
      <c r="A78" s="222" t="s">
        <v>83</v>
      </c>
      <c r="B78" s="207">
        <v>800</v>
      </c>
      <c r="C78" s="151" t="s">
        <v>23</v>
      </c>
      <c r="D78" s="31" t="s">
        <v>80</v>
      </c>
      <c r="E78" s="85" t="s">
        <v>84</v>
      </c>
      <c r="F78" s="85"/>
      <c r="G78" s="221">
        <f t="shared" si="13"/>
        <v>37.5</v>
      </c>
      <c r="H78" s="221">
        <f t="shared" si="13"/>
        <v>37.5</v>
      </c>
      <c r="I78" s="315">
        <f t="shared" si="14"/>
        <v>100</v>
      </c>
      <c r="J78" s="316">
        <f t="shared" si="15"/>
        <v>0</v>
      </c>
    </row>
    <row r="79" spans="1:48" ht="25.5">
      <c r="A79" s="32" t="s">
        <v>26</v>
      </c>
      <c r="B79" s="208">
        <v>800</v>
      </c>
      <c r="C79" s="153" t="s">
        <v>23</v>
      </c>
      <c r="D79" s="63" t="s">
        <v>80</v>
      </c>
      <c r="E79" s="87" t="s">
        <v>84</v>
      </c>
      <c r="F79" s="87" t="s">
        <v>28</v>
      </c>
      <c r="G79" s="319">
        <v>37.5</v>
      </c>
      <c r="H79" s="319">
        <v>37.5</v>
      </c>
      <c r="I79" s="315">
        <f t="shared" si="14"/>
        <v>100</v>
      </c>
      <c r="J79" s="316">
        <f t="shared" si="15"/>
        <v>0</v>
      </c>
    </row>
    <row r="80" spans="1:48" s="192" customFormat="1">
      <c r="A80" s="210" t="s">
        <v>85</v>
      </c>
      <c r="B80" s="205">
        <v>800</v>
      </c>
      <c r="C80" s="182" t="s">
        <v>23</v>
      </c>
      <c r="D80" s="183" t="s">
        <v>86</v>
      </c>
      <c r="E80" s="183"/>
      <c r="F80" s="183"/>
      <c r="G80" s="206">
        <f>G89+G96+G91+G81+G83+G85+G87</f>
        <v>5471</v>
      </c>
      <c r="H80" s="206">
        <f>H89+H96+H91+H81+H83+H85+H87</f>
        <v>5470.9401200000002</v>
      </c>
      <c r="I80" s="315">
        <f t="shared" si="14"/>
        <v>99.998905501736431</v>
      </c>
      <c r="J80" s="316">
        <f t="shared" si="15"/>
        <v>-5.9879999999793654E-2</v>
      </c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</row>
    <row r="81" spans="1:48" s="192" customFormat="1" ht="38.25">
      <c r="A81" s="222" t="s">
        <v>87</v>
      </c>
      <c r="B81" s="207">
        <v>800</v>
      </c>
      <c r="C81" s="151" t="s">
        <v>23</v>
      </c>
      <c r="D81" s="31" t="s">
        <v>86</v>
      </c>
      <c r="E81" s="85" t="s">
        <v>88</v>
      </c>
      <c r="F81" s="85"/>
      <c r="G81" s="221">
        <f>SUM(G82)</f>
        <v>5471</v>
      </c>
      <c r="H81" s="221">
        <f>SUM(H82)</f>
        <v>5470.9401200000002</v>
      </c>
      <c r="I81" s="315">
        <f t="shared" si="14"/>
        <v>99.998905501736431</v>
      </c>
      <c r="J81" s="316">
        <f t="shared" si="15"/>
        <v>-5.9879999999793654E-2</v>
      </c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</row>
    <row r="82" spans="1:48" s="192" customFormat="1">
      <c r="A82" s="32" t="s">
        <v>64</v>
      </c>
      <c r="B82" s="208">
        <v>800</v>
      </c>
      <c r="C82" s="153" t="s">
        <v>23</v>
      </c>
      <c r="D82" s="63" t="s">
        <v>86</v>
      </c>
      <c r="E82" s="87" t="s">
        <v>88</v>
      </c>
      <c r="F82" s="87" t="s">
        <v>65</v>
      </c>
      <c r="G82" s="319">
        <v>5471</v>
      </c>
      <c r="H82" s="319">
        <v>5470.9401200000002</v>
      </c>
      <c r="I82" s="315">
        <f t="shared" si="14"/>
        <v>99.998905501736431</v>
      </c>
      <c r="J82" s="316">
        <f t="shared" si="15"/>
        <v>-5.9879999999793654E-2</v>
      </c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</row>
    <row r="83" spans="1:48" s="192" customFormat="1" ht="51" hidden="1">
      <c r="A83" s="93" t="s">
        <v>89</v>
      </c>
      <c r="B83" s="223">
        <v>800</v>
      </c>
      <c r="C83" s="164" t="s">
        <v>23</v>
      </c>
      <c r="D83" s="85" t="s">
        <v>86</v>
      </c>
      <c r="E83" s="85" t="s">
        <v>90</v>
      </c>
      <c r="F83" s="86"/>
      <c r="G83" s="292">
        <f>SUM(G84)</f>
        <v>0</v>
      </c>
      <c r="H83" s="292">
        <f>SUM(H84)</f>
        <v>0</v>
      </c>
      <c r="I83" s="315" t="e">
        <f t="shared" si="14"/>
        <v>#DIV/0!</v>
      </c>
      <c r="J83" s="316">
        <f t="shared" si="15"/>
        <v>0</v>
      </c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</row>
    <row r="84" spans="1:48" s="192" customFormat="1" ht="25.5" hidden="1">
      <c r="A84" s="32" t="s">
        <v>26</v>
      </c>
      <c r="B84" s="223">
        <v>800</v>
      </c>
      <c r="C84" s="165" t="s">
        <v>23</v>
      </c>
      <c r="D84" s="87" t="s">
        <v>86</v>
      </c>
      <c r="E84" s="87" t="s">
        <v>90</v>
      </c>
      <c r="F84" s="87" t="s">
        <v>28</v>
      </c>
      <c r="G84" s="317"/>
      <c r="H84" s="317"/>
      <c r="I84" s="315" t="e">
        <f t="shared" si="14"/>
        <v>#DIV/0!</v>
      </c>
      <c r="J84" s="316">
        <f t="shared" si="15"/>
        <v>0</v>
      </c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</row>
    <row r="85" spans="1:48" s="192" customFormat="1" ht="51" hidden="1">
      <c r="A85" s="84" t="s">
        <v>91</v>
      </c>
      <c r="B85" s="223">
        <v>800</v>
      </c>
      <c r="C85" s="164" t="s">
        <v>23</v>
      </c>
      <c r="D85" s="85" t="s">
        <v>86</v>
      </c>
      <c r="E85" s="85" t="s">
        <v>92</v>
      </c>
      <c r="F85" s="86"/>
      <c r="G85" s="292">
        <f>SUM(G86)</f>
        <v>0</v>
      </c>
      <c r="H85" s="292">
        <f>SUM(H86)</f>
        <v>0</v>
      </c>
      <c r="I85" s="315" t="e">
        <f t="shared" si="14"/>
        <v>#DIV/0!</v>
      </c>
      <c r="J85" s="316">
        <f t="shared" si="15"/>
        <v>0</v>
      </c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</row>
    <row r="86" spans="1:48" s="192" customFormat="1" ht="25.5" hidden="1">
      <c r="A86" s="32" t="s">
        <v>26</v>
      </c>
      <c r="B86" s="223">
        <v>800</v>
      </c>
      <c r="C86" s="165" t="s">
        <v>23</v>
      </c>
      <c r="D86" s="87" t="s">
        <v>86</v>
      </c>
      <c r="E86" s="87" t="s">
        <v>92</v>
      </c>
      <c r="F86" s="87" t="s">
        <v>28</v>
      </c>
      <c r="G86" s="317"/>
      <c r="H86" s="317"/>
      <c r="I86" s="315" t="e">
        <f t="shared" si="14"/>
        <v>#DIV/0!</v>
      </c>
      <c r="J86" s="316">
        <f t="shared" si="15"/>
        <v>0</v>
      </c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</row>
    <row r="87" spans="1:48" s="192" customFormat="1" ht="76.5" hidden="1">
      <c r="A87" s="84" t="s">
        <v>93</v>
      </c>
      <c r="B87" s="223">
        <v>800</v>
      </c>
      <c r="C87" s="164" t="s">
        <v>23</v>
      </c>
      <c r="D87" s="85" t="s">
        <v>86</v>
      </c>
      <c r="E87" s="85" t="s">
        <v>94</v>
      </c>
      <c r="F87" s="86"/>
      <c r="G87" s="292">
        <f>SUM(G88)</f>
        <v>0</v>
      </c>
      <c r="H87" s="292">
        <f>SUM(H88)</f>
        <v>0</v>
      </c>
      <c r="I87" s="315" t="e">
        <f t="shared" si="14"/>
        <v>#DIV/0!</v>
      </c>
      <c r="J87" s="316">
        <f t="shared" si="15"/>
        <v>0</v>
      </c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</row>
    <row r="88" spans="1:48" s="192" customFormat="1" ht="25.5" hidden="1">
      <c r="A88" s="32" t="s">
        <v>26</v>
      </c>
      <c r="B88" s="223">
        <v>800</v>
      </c>
      <c r="C88" s="165" t="s">
        <v>23</v>
      </c>
      <c r="D88" s="87" t="s">
        <v>86</v>
      </c>
      <c r="E88" s="87" t="s">
        <v>94</v>
      </c>
      <c r="F88" s="87" t="s">
        <v>28</v>
      </c>
      <c r="G88" s="317"/>
      <c r="H88" s="317"/>
      <c r="I88" s="315" t="e">
        <f t="shared" si="14"/>
        <v>#DIV/0!</v>
      </c>
      <c r="J88" s="316">
        <f t="shared" si="15"/>
        <v>0</v>
      </c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</row>
    <row r="89" spans="1:48" s="188" customFormat="1" ht="51" hidden="1">
      <c r="A89" s="93" t="s">
        <v>95</v>
      </c>
      <c r="B89" s="207">
        <v>800</v>
      </c>
      <c r="C89" s="151" t="s">
        <v>23</v>
      </c>
      <c r="D89" s="31" t="s">
        <v>86</v>
      </c>
      <c r="E89" s="85" t="s">
        <v>96</v>
      </c>
      <c r="F89" s="31"/>
      <c r="G89" s="292">
        <f>G90</f>
        <v>0</v>
      </c>
      <c r="H89" s="292">
        <f>H90</f>
        <v>0</v>
      </c>
      <c r="I89" s="315" t="e">
        <f t="shared" si="14"/>
        <v>#DIV/0!</v>
      </c>
      <c r="J89" s="316">
        <f t="shared" si="15"/>
        <v>0</v>
      </c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</row>
    <row r="90" spans="1:48" s="189" customFormat="1" hidden="1">
      <c r="A90" s="89" t="s">
        <v>64</v>
      </c>
      <c r="B90" s="208">
        <v>800</v>
      </c>
      <c r="C90" s="153" t="s">
        <v>23</v>
      </c>
      <c r="D90" s="63" t="s">
        <v>86</v>
      </c>
      <c r="E90" s="87" t="s">
        <v>96</v>
      </c>
      <c r="F90" s="63" t="s">
        <v>65</v>
      </c>
      <c r="G90" s="317"/>
      <c r="H90" s="317"/>
      <c r="I90" s="315" t="e">
        <f t="shared" si="14"/>
        <v>#DIV/0!</v>
      </c>
      <c r="J90" s="316">
        <f t="shared" si="15"/>
        <v>0</v>
      </c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</row>
    <row r="91" spans="1:48" s="189" customFormat="1" ht="63.75" hidden="1">
      <c r="A91" s="93" t="s">
        <v>97</v>
      </c>
      <c r="B91" s="207">
        <v>800</v>
      </c>
      <c r="C91" s="151" t="s">
        <v>23</v>
      </c>
      <c r="D91" s="31" t="s">
        <v>86</v>
      </c>
      <c r="E91" s="85" t="s">
        <v>98</v>
      </c>
      <c r="F91" s="31"/>
      <c r="G91" s="292">
        <f>G92</f>
        <v>0</v>
      </c>
      <c r="H91" s="292">
        <f>H92</f>
        <v>0</v>
      </c>
      <c r="I91" s="315" t="e">
        <f t="shared" si="14"/>
        <v>#DIV/0!</v>
      </c>
      <c r="J91" s="316">
        <f t="shared" si="15"/>
        <v>0</v>
      </c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</row>
    <row r="92" spans="1:48" s="189" customFormat="1" hidden="1">
      <c r="A92" s="89" t="s">
        <v>64</v>
      </c>
      <c r="B92" s="208">
        <v>800</v>
      </c>
      <c r="C92" s="153" t="s">
        <v>23</v>
      </c>
      <c r="D92" s="63" t="s">
        <v>86</v>
      </c>
      <c r="E92" s="87" t="s">
        <v>98</v>
      </c>
      <c r="F92" s="63" t="s">
        <v>65</v>
      </c>
      <c r="G92" s="317"/>
      <c r="H92" s="317"/>
      <c r="I92" s="315" t="e">
        <f t="shared" si="14"/>
        <v>#DIV/0!</v>
      </c>
      <c r="J92" s="316">
        <f t="shared" si="15"/>
        <v>0</v>
      </c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</row>
    <row r="93" spans="1:48" s="192" customFormat="1" hidden="1">
      <c r="A93" s="224" t="s">
        <v>99</v>
      </c>
      <c r="B93" s="205">
        <v>800</v>
      </c>
      <c r="C93" s="182" t="s">
        <v>23</v>
      </c>
      <c r="D93" s="183" t="s">
        <v>100</v>
      </c>
      <c r="E93" s="183"/>
      <c r="F93" s="183"/>
      <c r="G93" s="206">
        <f t="shared" ref="G93:J94" si="16">G94</f>
        <v>0</v>
      </c>
      <c r="H93" s="206">
        <f t="shared" si="16"/>
        <v>0</v>
      </c>
      <c r="I93" s="315" t="e">
        <f t="shared" si="14"/>
        <v>#DIV/0!</v>
      </c>
      <c r="J93" s="316">
        <f t="shared" si="15"/>
        <v>0</v>
      </c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</row>
    <row r="94" spans="1:48" s="188" customFormat="1" ht="63.75" hidden="1">
      <c r="A94" s="93" t="s">
        <v>101</v>
      </c>
      <c r="B94" s="207">
        <v>800</v>
      </c>
      <c r="C94" s="151" t="s">
        <v>23</v>
      </c>
      <c r="D94" s="31" t="s">
        <v>100</v>
      </c>
      <c r="E94" s="31" t="s">
        <v>102</v>
      </c>
      <c r="F94" s="31"/>
      <c r="G94" s="292">
        <f t="shared" si="16"/>
        <v>0</v>
      </c>
      <c r="H94" s="292">
        <f t="shared" si="16"/>
        <v>0</v>
      </c>
      <c r="I94" s="315" t="e">
        <f t="shared" si="14"/>
        <v>#DIV/0!</v>
      </c>
      <c r="J94" s="316">
        <f t="shared" si="15"/>
        <v>0</v>
      </c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</row>
    <row r="95" spans="1:48" s="189" customFormat="1" hidden="1">
      <c r="A95" s="89" t="s">
        <v>64</v>
      </c>
      <c r="B95" s="208">
        <v>800</v>
      </c>
      <c r="C95" s="153" t="s">
        <v>23</v>
      </c>
      <c r="D95" s="63" t="s">
        <v>100</v>
      </c>
      <c r="E95" s="63" t="s">
        <v>102</v>
      </c>
      <c r="F95" s="63" t="s">
        <v>65</v>
      </c>
      <c r="G95" s="317"/>
      <c r="H95" s="317"/>
      <c r="I95" s="315" t="e">
        <f t="shared" si="14"/>
        <v>#DIV/0!</v>
      </c>
      <c r="J95" s="316">
        <f t="shared" si="15"/>
        <v>0</v>
      </c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</row>
    <row r="96" spans="1:48" s="188" customFormat="1" ht="63.75" hidden="1">
      <c r="A96" s="93" t="s">
        <v>97</v>
      </c>
      <c r="B96" s="207">
        <v>800</v>
      </c>
      <c r="C96" s="151" t="s">
        <v>23</v>
      </c>
      <c r="D96" s="31" t="s">
        <v>86</v>
      </c>
      <c r="E96" s="85" t="s">
        <v>98</v>
      </c>
      <c r="F96" s="31"/>
      <c r="G96" s="292">
        <f>G97</f>
        <v>0</v>
      </c>
      <c r="H96" s="292">
        <f>H97</f>
        <v>0</v>
      </c>
      <c r="I96" s="315" t="e">
        <f t="shared" si="14"/>
        <v>#DIV/0!</v>
      </c>
      <c r="J96" s="316">
        <f t="shared" si="15"/>
        <v>0</v>
      </c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</row>
    <row r="97" spans="1:48" s="189" customFormat="1" hidden="1">
      <c r="A97" s="89" t="s">
        <v>64</v>
      </c>
      <c r="B97" s="208">
        <v>800</v>
      </c>
      <c r="C97" s="153" t="s">
        <v>23</v>
      </c>
      <c r="D97" s="63" t="s">
        <v>86</v>
      </c>
      <c r="E97" s="87" t="s">
        <v>98</v>
      </c>
      <c r="F97" s="63" t="s">
        <v>65</v>
      </c>
      <c r="G97" s="317"/>
      <c r="H97" s="317"/>
      <c r="I97" s="315" t="e">
        <f t="shared" si="14"/>
        <v>#DIV/0!</v>
      </c>
      <c r="J97" s="316">
        <f t="shared" si="15"/>
        <v>0</v>
      </c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</row>
    <row r="98" spans="1:48" ht="15.75">
      <c r="A98" s="213" t="s">
        <v>103</v>
      </c>
      <c r="B98" s="179" t="s">
        <v>27</v>
      </c>
      <c r="C98" s="178" t="s">
        <v>80</v>
      </c>
      <c r="D98" s="202"/>
      <c r="E98" s="179"/>
      <c r="F98" s="179"/>
      <c r="G98" s="203">
        <f>SUM(G147+G99+G102+G180)</f>
        <v>23947.661390000001</v>
      </c>
      <c r="H98" s="203">
        <f>SUM(H147+H99+H102+H180)</f>
        <v>23674.246800000001</v>
      </c>
      <c r="I98" s="315">
        <f t="shared" si="14"/>
        <v>98.858282712673685</v>
      </c>
      <c r="J98" s="316">
        <f t="shared" si="15"/>
        <v>-273.41459000000032</v>
      </c>
    </row>
    <row r="99" spans="1:48" ht="13.5" hidden="1" customHeight="1">
      <c r="A99" s="210" t="s">
        <v>104</v>
      </c>
      <c r="B99" s="183" t="s">
        <v>27</v>
      </c>
      <c r="C99" s="182" t="s">
        <v>80</v>
      </c>
      <c r="D99" s="182" t="s">
        <v>9</v>
      </c>
      <c r="E99" s="183"/>
      <c r="F99" s="183"/>
      <c r="G99" s="206">
        <f t="shared" ref="G99:J100" si="17">G100</f>
        <v>0</v>
      </c>
      <c r="H99" s="206">
        <f t="shared" si="17"/>
        <v>0</v>
      </c>
      <c r="I99" s="315" t="e">
        <f t="shared" si="14"/>
        <v>#DIV/0!</v>
      </c>
      <c r="J99" s="316">
        <f t="shared" si="15"/>
        <v>0</v>
      </c>
    </row>
    <row r="100" spans="1:48" ht="67.5" hidden="1" customHeight="1">
      <c r="A100" s="93" t="s">
        <v>105</v>
      </c>
      <c r="B100" s="31" t="s">
        <v>27</v>
      </c>
      <c r="C100" s="151" t="s">
        <v>80</v>
      </c>
      <c r="D100" s="151" t="s">
        <v>9</v>
      </c>
      <c r="E100" s="31" t="s">
        <v>106</v>
      </c>
      <c r="F100" s="31"/>
      <c r="G100" s="292">
        <f t="shared" si="17"/>
        <v>0</v>
      </c>
      <c r="H100" s="292">
        <f t="shared" si="17"/>
        <v>0</v>
      </c>
      <c r="I100" s="315" t="e">
        <f t="shared" si="14"/>
        <v>#DIV/0!</v>
      </c>
      <c r="J100" s="316">
        <f t="shared" si="15"/>
        <v>0</v>
      </c>
    </row>
    <row r="101" spans="1:48" ht="26.25" hidden="1" customHeight="1">
      <c r="A101" s="32" t="s">
        <v>26</v>
      </c>
      <c r="B101" s="63" t="s">
        <v>27</v>
      </c>
      <c r="C101" s="153" t="s">
        <v>80</v>
      </c>
      <c r="D101" s="153" t="s">
        <v>9</v>
      </c>
      <c r="E101" s="63" t="s">
        <v>106</v>
      </c>
      <c r="F101" s="63" t="s">
        <v>28</v>
      </c>
      <c r="G101" s="317"/>
      <c r="H101" s="317"/>
      <c r="I101" s="315" t="e">
        <f t="shared" si="14"/>
        <v>#DIV/0!</v>
      </c>
      <c r="J101" s="316">
        <f t="shared" si="15"/>
        <v>0</v>
      </c>
    </row>
    <row r="102" spans="1:48" ht="13.5" customHeight="1">
      <c r="A102" s="210" t="s">
        <v>107</v>
      </c>
      <c r="B102" s="183" t="s">
        <v>27</v>
      </c>
      <c r="C102" s="182" t="s">
        <v>80</v>
      </c>
      <c r="D102" s="182" t="s">
        <v>11</v>
      </c>
      <c r="E102" s="183"/>
      <c r="F102" s="183"/>
      <c r="G102" s="206">
        <f t="shared" ref="G102" si="18">G139+G141+G143+G117+G123+G126+G128+G103+G107+G111+G130+G132+G134+G136+G119+G121+G109+G113+G145+G115</f>
        <v>10761.721950000001</v>
      </c>
      <c r="H102" s="206">
        <f t="shared" ref="H102:J102" si="19">H139+H141+H143+H117+H123+H126+H128+H103+H107+H111+H130+H132+H134+H136+H119+H121+H109+H113+H145+H115</f>
        <v>10746.282370000001</v>
      </c>
      <c r="I102" s="315">
        <f t="shared" si="14"/>
        <v>99.85653243903036</v>
      </c>
      <c r="J102" s="316">
        <f t="shared" si="15"/>
        <v>-15.439580000000205</v>
      </c>
    </row>
    <row r="103" spans="1:48" ht="38.25" hidden="1">
      <c r="A103" s="73" t="s">
        <v>108</v>
      </c>
      <c r="B103" s="31" t="s">
        <v>27</v>
      </c>
      <c r="C103" s="151" t="s">
        <v>80</v>
      </c>
      <c r="D103" s="151" t="s">
        <v>11</v>
      </c>
      <c r="E103" s="31" t="s">
        <v>109</v>
      </c>
      <c r="F103" s="63"/>
      <c r="G103" s="225">
        <f>SUM(G104)</f>
        <v>0</v>
      </c>
      <c r="H103" s="225">
        <f>SUM(H104)</f>
        <v>0</v>
      </c>
      <c r="I103" s="315" t="e">
        <f t="shared" si="14"/>
        <v>#DIV/0!</v>
      </c>
      <c r="J103" s="316">
        <f t="shared" si="15"/>
        <v>0</v>
      </c>
    </row>
    <row r="104" spans="1:48" ht="25.5" hidden="1">
      <c r="A104" s="74" t="s">
        <v>26</v>
      </c>
      <c r="B104" s="63" t="s">
        <v>27</v>
      </c>
      <c r="C104" s="153" t="s">
        <v>80</v>
      </c>
      <c r="D104" s="153" t="s">
        <v>11</v>
      </c>
      <c r="E104" s="63" t="s">
        <v>109</v>
      </c>
      <c r="F104" s="63" t="s">
        <v>28</v>
      </c>
      <c r="G104" s="320"/>
      <c r="H104" s="320"/>
      <c r="I104" s="315" t="e">
        <f t="shared" si="14"/>
        <v>#DIV/0!</v>
      </c>
      <c r="J104" s="316">
        <f t="shared" si="15"/>
        <v>0</v>
      </c>
    </row>
    <row r="105" spans="1:48" hidden="1">
      <c r="A105" s="74"/>
      <c r="B105" s="63"/>
      <c r="C105" s="153"/>
      <c r="D105" s="153"/>
      <c r="E105" s="63"/>
      <c r="F105" s="63"/>
      <c r="G105" s="320"/>
      <c r="H105" s="320"/>
      <c r="I105" s="315" t="e">
        <f t="shared" si="14"/>
        <v>#DIV/0!</v>
      </c>
      <c r="J105" s="316">
        <f t="shared" si="15"/>
        <v>0</v>
      </c>
    </row>
    <row r="106" spans="1:48" hidden="1">
      <c r="A106" s="74"/>
      <c r="B106" s="63"/>
      <c r="C106" s="153"/>
      <c r="D106" s="153"/>
      <c r="E106" s="63"/>
      <c r="F106" s="63"/>
      <c r="G106" s="320"/>
      <c r="H106" s="320"/>
      <c r="I106" s="315" t="e">
        <f t="shared" si="14"/>
        <v>#DIV/0!</v>
      </c>
      <c r="J106" s="316">
        <f t="shared" si="15"/>
        <v>0</v>
      </c>
    </row>
    <row r="107" spans="1:48" ht="38.25">
      <c r="A107" s="73" t="s">
        <v>110</v>
      </c>
      <c r="B107" s="31" t="s">
        <v>27</v>
      </c>
      <c r="C107" s="151" t="s">
        <v>80</v>
      </c>
      <c r="D107" s="151" t="s">
        <v>11</v>
      </c>
      <c r="E107" s="31" t="s">
        <v>111</v>
      </c>
      <c r="F107" s="63"/>
      <c r="G107" s="225">
        <f>SUM(G108)</f>
        <v>2337.5</v>
      </c>
      <c r="H107" s="225">
        <f>SUM(H108)</f>
        <v>2325.8125</v>
      </c>
      <c r="I107" s="315">
        <f t="shared" si="14"/>
        <v>99.5</v>
      </c>
      <c r="J107" s="316">
        <f t="shared" si="15"/>
        <v>-11.6875</v>
      </c>
    </row>
    <row r="108" spans="1:48" ht="25.5">
      <c r="A108" s="74" t="s">
        <v>26</v>
      </c>
      <c r="B108" s="63" t="s">
        <v>27</v>
      </c>
      <c r="C108" s="153" t="s">
        <v>80</v>
      </c>
      <c r="D108" s="153" t="s">
        <v>11</v>
      </c>
      <c r="E108" s="63" t="s">
        <v>111</v>
      </c>
      <c r="F108" s="63" t="s">
        <v>28</v>
      </c>
      <c r="G108" s="320">
        <v>2337.5</v>
      </c>
      <c r="H108" s="320">
        <v>2325.8125</v>
      </c>
      <c r="I108" s="315">
        <f t="shared" si="14"/>
        <v>99.5</v>
      </c>
      <c r="J108" s="316">
        <f t="shared" si="15"/>
        <v>-11.6875</v>
      </c>
    </row>
    <row r="109" spans="1:48" ht="38.25">
      <c r="A109" s="73" t="s">
        <v>112</v>
      </c>
      <c r="B109" s="31" t="s">
        <v>27</v>
      </c>
      <c r="C109" s="151" t="s">
        <v>80</v>
      </c>
      <c r="D109" s="151" t="s">
        <v>11</v>
      </c>
      <c r="E109" s="31" t="s">
        <v>113</v>
      </c>
      <c r="F109" s="63"/>
      <c r="G109" s="225">
        <f>SUM(G110)</f>
        <v>741.88786000000005</v>
      </c>
      <c r="H109" s="225">
        <f>SUM(H110)</f>
        <v>741.88786000000005</v>
      </c>
      <c r="I109" s="315">
        <f t="shared" si="14"/>
        <v>100</v>
      </c>
      <c r="J109" s="316">
        <f t="shared" si="15"/>
        <v>0</v>
      </c>
    </row>
    <row r="110" spans="1:48" ht="25.5">
      <c r="A110" s="74" t="s">
        <v>26</v>
      </c>
      <c r="B110" s="63" t="s">
        <v>27</v>
      </c>
      <c r="C110" s="153" t="s">
        <v>80</v>
      </c>
      <c r="D110" s="153" t="s">
        <v>11</v>
      </c>
      <c r="E110" s="63" t="s">
        <v>113</v>
      </c>
      <c r="F110" s="63" t="s">
        <v>28</v>
      </c>
      <c r="G110" s="320">
        <v>741.88786000000005</v>
      </c>
      <c r="H110" s="320">
        <v>741.88786000000005</v>
      </c>
      <c r="I110" s="315">
        <f t="shared" si="14"/>
        <v>100</v>
      </c>
      <c r="J110" s="316">
        <f t="shared" si="15"/>
        <v>0</v>
      </c>
    </row>
    <row r="111" spans="1:48" ht="51" hidden="1">
      <c r="A111" s="73" t="s">
        <v>114</v>
      </c>
      <c r="B111" s="31" t="s">
        <v>27</v>
      </c>
      <c r="C111" s="151" t="s">
        <v>80</v>
      </c>
      <c r="D111" s="151" t="s">
        <v>11</v>
      </c>
      <c r="E111" s="31" t="s">
        <v>115</v>
      </c>
      <c r="F111" s="63"/>
      <c r="G111" s="225">
        <f>SUM(G112)</f>
        <v>0</v>
      </c>
      <c r="H111" s="225">
        <f>SUM(H112)</f>
        <v>0</v>
      </c>
      <c r="I111" s="315" t="e">
        <f t="shared" si="14"/>
        <v>#DIV/0!</v>
      </c>
      <c r="J111" s="316">
        <f t="shared" si="15"/>
        <v>0</v>
      </c>
    </row>
    <row r="112" spans="1:48" ht="25.5" hidden="1">
      <c r="A112" s="74" t="s">
        <v>26</v>
      </c>
      <c r="B112" s="63" t="s">
        <v>27</v>
      </c>
      <c r="C112" s="153" t="s">
        <v>80</v>
      </c>
      <c r="D112" s="153" t="s">
        <v>11</v>
      </c>
      <c r="E112" s="63" t="s">
        <v>115</v>
      </c>
      <c r="F112" s="63" t="s">
        <v>28</v>
      </c>
      <c r="G112" s="320"/>
      <c r="H112" s="320"/>
      <c r="I112" s="315" t="e">
        <f t="shared" si="14"/>
        <v>#DIV/0!</v>
      </c>
      <c r="J112" s="316">
        <f t="shared" si="15"/>
        <v>0</v>
      </c>
    </row>
    <row r="113" spans="1:48" ht="51" hidden="1">
      <c r="A113" s="73" t="s">
        <v>116</v>
      </c>
      <c r="B113" s="31" t="s">
        <v>27</v>
      </c>
      <c r="C113" s="151" t="s">
        <v>80</v>
      </c>
      <c r="D113" s="151" t="s">
        <v>11</v>
      </c>
      <c r="E113" s="31" t="s">
        <v>117</v>
      </c>
      <c r="F113" s="63"/>
      <c r="G113" s="225">
        <f>SUM(G114)</f>
        <v>0</v>
      </c>
      <c r="H113" s="225">
        <f>SUM(H114)</f>
        <v>0</v>
      </c>
      <c r="I113" s="315" t="e">
        <f t="shared" si="14"/>
        <v>#DIV/0!</v>
      </c>
      <c r="J113" s="316">
        <f t="shared" si="15"/>
        <v>0</v>
      </c>
    </row>
    <row r="114" spans="1:48" ht="25.5" hidden="1">
      <c r="A114" s="74" t="s">
        <v>26</v>
      </c>
      <c r="B114" s="63" t="s">
        <v>27</v>
      </c>
      <c r="C114" s="153" t="s">
        <v>80</v>
      </c>
      <c r="D114" s="153" t="s">
        <v>11</v>
      </c>
      <c r="E114" s="63" t="s">
        <v>117</v>
      </c>
      <c r="F114" s="63" t="s">
        <v>28</v>
      </c>
      <c r="G114" s="320"/>
      <c r="H114" s="320"/>
      <c r="I114" s="315" t="e">
        <f t="shared" si="14"/>
        <v>#DIV/0!</v>
      </c>
      <c r="J114" s="316">
        <f t="shared" si="15"/>
        <v>0</v>
      </c>
    </row>
    <row r="115" spans="1:48" ht="25.5">
      <c r="A115" s="288" t="s">
        <v>271</v>
      </c>
      <c r="B115" s="31" t="s">
        <v>27</v>
      </c>
      <c r="C115" s="151" t="s">
        <v>80</v>
      </c>
      <c r="D115" s="151" t="s">
        <v>11</v>
      </c>
      <c r="E115" s="31" t="s">
        <v>272</v>
      </c>
      <c r="F115" s="63"/>
      <c r="G115" s="225">
        <f>SUM(G116)</f>
        <v>250</v>
      </c>
      <c r="H115" s="225">
        <f>SUM(H116)</f>
        <v>246.24800999999999</v>
      </c>
      <c r="I115" s="315">
        <f t="shared" si="14"/>
        <v>98.499203999999992</v>
      </c>
      <c r="J115" s="316">
        <f t="shared" si="15"/>
        <v>-3.7519900000000064</v>
      </c>
    </row>
    <row r="116" spans="1:48" ht="25.5">
      <c r="A116" s="74" t="s">
        <v>26</v>
      </c>
      <c r="B116" s="63" t="s">
        <v>27</v>
      </c>
      <c r="C116" s="153" t="s">
        <v>80</v>
      </c>
      <c r="D116" s="153" t="s">
        <v>11</v>
      </c>
      <c r="E116" s="63" t="s">
        <v>272</v>
      </c>
      <c r="F116" s="63" t="s">
        <v>28</v>
      </c>
      <c r="G116" s="320">
        <v>250</v>
      </c>
      <c r="H116" s="320">
        <v>246.24800999999999</v>
      </c>
      <c r="I116" s="315">
        <f t="shared" si="14"/>
        <v>98.499203999999992</v>
      </c>
      <c r="J116" s="316">
        <f t="shared" si="15"/>
        <v>-3.7519900000000064</v>
      </c>
    </row>
    <row r="117" spans="1:48" ht="35.25" customHeight="1">
      <c r="A117" s="93" t="s">
        <v>118</v>
      </c>
      <c r="B117" s="31" t="s">
        <v>27</v>
      </c>
      <c r="C117" s="151" t="s">
        <v>80</v>
      </c>
      <c r="D117" s="151" t="s">
        <v>11</v>
      </c>
      <c r="E117" s="31" t="s">
        <v>119</v>
      </c>
      <c r="F117" s="31"/>
      <c r="G117" s="221">
        <f>G118</f>
        <v>306.97009000000003</v>
      </c>
      <c r="H117" s="221">
        <f>H118</f>
        <v>306.97000000000003</v>
      </c>
      <c r="I117" s="315">
        <f t="shared" si="14"/>
        <v>99.999970681182646</v>
      </c>
      <c r="J117" s="316">
        <f t="shared" si="15"/>
        <v>-9.0000000000145519E-5</v>
      </c>
    </row>
    <row r="118" spans="1:48" ht="24.75" customHeight="1">
      <c r="A118" s="74" t="s">
        <v>26</v>
      </c>
      <c r="B118" s="63" t="s">
        <v>27</v>
      </c>
      <c r="C118" s="153" t="s">
        <v>80</v>
      </c>
      <c r="D118" s="153" t="s">
        <v>11</v>
      </c>
      <c r="E118" s="63" t="s">
        <v>119</v>
      </c>
      <c r="F118" s="63" t="s">
        <v>28</v>
      </c>
      <c r="G118" s="317">
        <v>306.97009000000003</v>
      </c>
      <c r="H118" s="317">
        <v>306.97000000000003</v>
      </c>
      <c r="I118" s="315">
        <f t="shared" si="14"/>
        <v>99.999970681182646</v>
      </c>
      <c r="J118" s="316">
        <f t="shared" si="15"/>
        <v>-9.0000000000145519E-5</v>
      </c>
    </row>
    <row r="119" spans="1:48" s="189" customFormat="1" ht="38.25">
      <c r="A119" s="84" t="s">
        <v>260</v>
      </c>
      <c r="B119" s="31" t="s">
        <v>27</v>
      </c>
      <c r="C119" s="151" t="s">
        <v>80</v>
      </c>
      <c r="D119" s="151" t="s">
        <v>11</v>
      </c>
      <c r="E119" s="31" t="s">
        <v>262</v>
      </c>
      <c r="F119" s="31"/>
      <c r="G119" s="292">
        <f>G120</f>
        <v>3154.59375</v>
      </c>
      <c r="H119" s="292">
        <f>H120</f>
        <v>3154.59375</v>
      </c>
      <c r="I119" s="315">
        <f t="shared" si="14"/>
        <v>100</v>
      </c>
      <c r="J119" s="316">
        <f t="shared" si="15"/>
        <v>0</v>
      </c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</row>
    <row r="120" spans="1:48" s="189" customFormat="1" ht="25.5">
      <c r="A120" s="32" t="s">
        <v>26</v>
      </c>
      <c r="B120" s="63" t="s">
        <v>27</v>
      </c>
      <c r="C120" s="153" t="s">
        <v>80</v>
      </c>
      <c r="D120" s="153" t="s">
        <v>11</v>
      </c>
      <c r="E120" s="63" t="s">
        <v>262</v>
      </c>
      <c r="F120" s="63" t="s">
        <v>28</v>
      </c>
      <c r="G120" s="317">
        <v>3154.59375</v>
      </c>
      <c r="H120" s="317">
        <v>3154.59375</v>
      </c>
      <c r="I120" s="315">
        <f t="shared" si="14"/>
        <v>100</v>
      </c>
      <c r="J120" s="316">
        <f t="shared" si="15"/>
        <v>0</v>
      </c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</row>
    <row r="121" spans="1:48" s="189" customFormat="1" ht="38.25">
      <c r="A121" s="84" t="s">
        <v>261</v>
      </c>
      <c r="B121" s="31" t="s">
        <v>27</v>
      </c>
      <c r="C121" s="151" t="s">
        <v>80</v>
      </c>
      <c r="D121" s="151" t="s">
        <v>11</v>
      </c>
      <c r="E121" s="31" t="s">
        <v>263</v>
      </c>
      <c r="F121" s="31"/>
      <c r="G121" s="292">
        <f>G122</f>
        <v>166.03125</v>
      </c>
      <c r="H121" s="292">
        <f>H122</f>
        <v>166.03125</v>
      </c>
      <c r="I121" s="315">
        <f t="shared" si="14"/>
        <v>100</v>
      </c>
      <c r="J121" s="316">
        <f t="shared" si="15"/>
        <v>0</v>
      </c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</row>
    <row r="122" spans="1:48" s="189" customFormat="1" ht="25.5">
      <c r="A122" s="32" t="s">
        <v>26</v>
      </c>
      <c r="B122" s="63" t="s">
        <v>27</v>
      </c>
      <c r="C122" s="153" t="s">
        <v>80</v>
      </c>
      <c r="D122" s="153" t="s">
        <v>11</v>
      </c>
      <c r="E122" s="63" t="s">
        <v>263</v>
      </c>
      <c r="F122" s="63" t="s">
        <v>28</v>
      </c>
      <c r="G122" s="317">
        <v>166.03125</v>
      </c>
      <c r="H122" s="317">
        <v>166.03125</v>
      </c>
      <c r="I122" s="315">
        <f t="shared" si="14"/>
        <v>100</v>
      </c>
      <c r="J122" s="316">
        <f t="shared" si="15"/>
        <v>0</v>
      </c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</row>
    <row r="123" spans="1:48" ht="25.5">
      <c r="A123" s="93" t="s">
        <v>120</v>
      </c>
      <c r="B123" s="31" t="s">
        <v>27</v>
      </c>
      <c r="C123" s="151" t="s">
        <v>80</v>
      </c>
      <c r="D123" s="151" t="s">
        <v>11</v>
      </c>
      <c r="E123" s="31" t="s">
        <v>121</v>
      </c>
      <c r="F123" s="31"/>
      <c r="G123" s="221">
        <f>G124+G125</f>
        <v>2480.1480000000001</v>
      </c>
      <c r="H123" s="221">
        <f>H124+H125</f>
        <v>2480.1480000000001</v>
      </c>
      <c r="I123" s="315">
        <f t="shared" si="14"/>
        <v>100</v>
      </c>
      <c r="J123" s="316">
        <f t="shared" si="15"/>
        <v>0</v>
      </c>
    </row>
    <row r="124" spans="1:48">
      <c r="A124" s="89" t="s">
        <v>64</v>
      </c>
      <c r="B124" s="63" t="s">
        <v>27</v>
      </c>
      <c r="C124" s="153" t="s">
        <v>80</v>
      </c>
      <c r="D124" s="153" t="s">
        <v>11</v>
      </c>
      <c r="E124" s="63" t="s">
        <v>121</v>
      </c>
      <c r="F124" s="63" t="s">
        <v>65</v>
      </c>
      <c r="G124" s="317">
        <v>2480.1480000000001</v>
      </c>
      <c r="H124" s="317">
        <v>2480.1480000000001</v>
      </c>
      <c r="I124" s="315">
        <f t="shared" si="14"/>
        <v>100</v>
      </c>
      <c r="J124" s="316">
        <f t="shared" si="15"/>
        <v>0</v>
      </c>
    </row>
    <row r="125" spans="1:48" hidden="1">
      <c r="A125" s="89" t="s">
        <v>64</v>
      </c>
      <c r="B125" s="63" t="s">
        <v>27</v>
      </c>
      <c r="C125" s="153" t="s">
        <v>80</v>
      </c>
      <c r="D125" s="153" t="s">
        <v>11</v>
      </c>
      <c r="E125" s="63" t="s">
        <v>121</v>
      </c>
      <c r="F125" s="63" t="s">
        <v>65</v>
      </c>
      <c r="G125" s="317"/>
      <c r="H125" s="317"/>
      <c r="I125" s="315" t="e">
        <f t="shared" si="14"/>
        <v>#DIV/0!</v>
      </c>
      <c r="J125" s="316">
        <f t="shared" si="15"/>
        <v>0</v>
      </c>
    </row>
    <row r="126" spans="1:48" ht="63.75" hidden="1">
      <c r="A126" s="93" t="s">
        <v>122</v>
      </c>
      <c r="B126" s="31" t="s">
        <v>27</v>
      </c>
      <c r="C126" s="151" t="s">
        <v>80</v>
      </c>
      <c r="D126" s="151" t="s">
        <v>11</v>
      </c>
      <c r="E126" s="31" t="s">
        <v>123</v>
      </c>
      <c r="F126" s="31"/>
      <c r="G126" s="221">
        <f>G127</f>
        <v>0</v>
      </c>
      <c r="H126" s="221">
        <f>H127</f>
        <v>0</v>
      </c>
      <c r="I126" s="315" t="e">
        <f t="shared" si="14"/>
        <v>#DIV/0!</v>
      </c>
      <c r="J126" s="316">
        <f t="shared" si="15"/>
        <v>0</v>
      </c>
    </row>
    <row r="127" spans="1:48" ht="25.5" hidden="1">
      <c r="A127" s="32" t="s">
        <v>26</v>
      </c>
      <c r="B127" s="63" t="s">
        <v>27</v>
      </c>
      <c r="C127" s="153" t="s">
        <v>80</v>
      </c>
      <c r="D127" s="153" t="s">
        <v>11</v>
      </c>
      <c r="E127" s="63" t="s">
        <v>123</v>
      </c>
      <c r="F127" s="63" t="s">
        <v>28</v>
      </c>
      <c r="G127" s="317"/>
      <c r="H127" s="317"/>
      <c r="I127" s="315" t="e">
        <f t="shared" si="14"/>
        <v>#DIV/0!</v>
      </c>
      <c r="J127" s="316">
        <f t="shared" si="15"/>
        <v>0</v>
      </c>
    </row>
    <row r="128" spans="1:48" ht="63.75" hidden="1">
      <c r="A128" s="93" t="s">
        <v>122</v>
      </c>
      <c r="B128" s="31" t="s">
        <v>27</v>
      </c>
      <c r="C128" s="151" t="s">
        <v>80</v>
      </c>
      <c r="D128" s="151" t="s">
        <v>11</v>
      </c>
      <c r="E128" s="31" t="s">
        <v>124</v>
      </c>
      <c r="F128" s="31"/>
      <c r="G128" s="292">
        <f>G129</f>
        <v>0</v>
      </c>
      <c r="H128" s="292">
        <f>H129</f>
        <v>0</v>
      </c>
      <c r="I128" s="315" t="e">
        <f t="shared" si="14"/>
        <v>#DIV/0!</v>
      </c>
      <c r="J128" s="316">
        <f t="shared" si="15"/>
        <v>0</v>
      </c>
    </row>
    <row r="129" spans="1:48" s="189" customFormat="1" ht="25.5" hidden="1">
      <c r="A129" s="32" t="s">
        <v>26</v>
      </c>
      <c r="B129" s="63" t="s">
        <v>27</v>
      </c>
      <c r="C129" s="153" t="s">
        <v>80</v>
      </c>
      <c r="D129" s="153" t="s">
        <v>11</v>
      </c>
      <c r="E129" s="63" t="s">
        <v>124</v>
      </c>
      <c r="F129" s="63" t="s">
        <v>28</v>
      </c>
      <c r="G129" s="317"/>
      <c r="H129" s="317"/>
      <c r="I129" s="315" t="e">
        <f t="shared" si="14"/>
        <v>#DIV/0!</v>
      </c>
      <c r="J129" s="316">
        <f t="shared" si="15"/>
        <v>0</v>
      </c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</row>
    <row r="130" spans="1:48" s="189" customFormat="1" ht="76.5" hidden="1">
      <c r="A130" s="84" t="s">
        <v>125</v>
      </c>
      <c r="B130" s="31" t="s">
        <v>27</v>
      </c>
      <c r="C130" s="151" t="s">
        <v>80</v>
      </c>
      <c r="D130" s="151" t="s">
        <v>11</v>
      </c>
      <c r="E130" s="31" t="s">
        <v>126</v>
      </c>
      <c r="F130" s="31"/>
      <c r="G130" s="292">
        <f>G131</f>
        <v>0</v>
      </c>
      <c r="H130" s="292">
        <f>H131</f>
        <v>0</v>
      </c>
      <c r="I130" s="315" t="e">
        <f t="shared" si="14"/>
        <v>#DIV/0!</v>
      </c>
      <c r="J130" s="316">
        <f t="shared" si="15"/>
        <v>0</v>
      </c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</row>
    <row r="131" spans="1:48" s="189" customFormat="1" ht="25.5" hidden="1">
      <c r="A131" s="74" t="s">
        <v>26</v>
      </c>
      <c r="B131" s="63" t="s">
        <v>27</v>
      </c>
      <c r="C131" s="153" t="s">
        <v>80</v>
      </c>
      <c r="D131" s="153" t="s">
        <v>11</v>
      </c>
      <c r="E131" s="63" t="s">
        <v>126</v>
      </c>
      <c r="F131" s="63" t="s">
        <v>28</v>
      </c>
      <c r="G131" s="317"/>
      <c r="H131" s="317"/>
      <c r="I131" s="315" t="e">
        <f t="shared" si="14"/>
        <v>#DIV/0!</v>
      </c>
      <c r="J131" s="316">
        <f t="shared" si="15"/>
        <v>0</v>
      </c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</row>
    <row r="132" spans="1:48" s="189" customFormat="1" ht="89.25" hidden="1">
      <c r="A132" s="84" t="s">
        <v>127</v>
      </c>
      <c r="B132" s="31" t="s">
        <v>27</v>
      </c>
      <c r="C132" s="151" t="s">
        <v>80</v>
      </c>
      <c r="D132" s="151" t="s">
        <v>11</v>
      </c>
      <c r="E132" s="31" t="s">
        <v>128</v>
      </c>
      <c r="F132" s="31"/>
      <c r="G132" s="292">
        <f>G133</f>
        <v>0</v>
      </c>
      <c r="H132" s="292">
        <f>H133</f>
        <v>0</v>
      </c>
      <c r="I132" s="315" t="e">
        <f t="shared" si="14"/>
        <v>#DIV/0!</v>
      </c>
      <c r="J132" s="316">
        <f t="shared" si="15"/>
        <v>0</v>
      </c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</row>
    <row r="133" spans="1:48" s="189" customFormat="1" ht="25.5" hidden="1">
      <c r="A133" s="74" t="s">
        <v>26</v>
      </c>
      <c r="B133" s="63" t="s">
        <v>27</v>
      </c>
      <c r="C133" s="153" t="s">
        <v>80</v>
      </c>
      <c r="D133" s="153" t="s">
        <v>11</v>
      </c>
      <c r="E133" s="63" t="s">
        <v>128</v>
      </c>
      <c r="F133" s="63" t="s">
        <v>28</v>
      </c>
      <c r="G133" s="317"/>
      <c r="H133" s="317"/>
      <c r="I133" s="315" t="e">
        <f t="shared" si="14"/>
        <v>#DIV/0!</v>
      </c>
      <c r="J133" s="316">
        <f t="shared" si="15"/>
        <v>0</v>
      </c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</row>
    <row r="134" spans="1:48" s="189" customFormat="1" ht="76.5" hidden="1" customHeight="1">
      <c r="A134" s="84" t="s">
        <v>129</v>
      </c>
      <c r="B134" s="31" t="s">
        <v>27</v>
      </c>
      <c r="C134" s="151" t="s">
        <v>80</v>
      </c>
      <c r="D134" s="151" t="s">
        <v>11</v>
      </c>
      <c r="E134" s="31" t="s">
        <v>130</v>
      </c>
      <c r="F134" s="31"/>
      <c r="G134" s="292">
        <f>G135</f>
        <v>0</v>
      </c>
      <c r="H134" s="292">
        <f>H135</f>
        <v>0</v>
      </c>
      <c r="I134" s="315" t="e">
        <f t="shared" si="14"/>
        <v>#DIV/0!</v>
      </c>
      <c r="J134" s="316">
        <f t="shared" si="15"/>
        <v>0</v>
      </c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</row>
    <row r="135" spans="1:48" s="189" customFormat="1" hidden="1">
      <c r="A135" s="89" t="s">
        <v>31</v>
      </c>
      <c r="B135" s="63" t="s">
        <v>27</v>
      </c>
      <c r="C135" s="153" t="s">
        <v>80</v>
      </c>
      <c r="D135" s="153" t="s">
        <v>11</v>
      </c>
      <c r="E135" s="63" t="s">
        <v>130</v>
      </c>
      <c r="F135" s="63" t="s">
        <v>27</v>
      </c>
      <c r="G135" s="317"/>
      <c r="H135" s="317"/>
      <c r="I135" s="315" t="e">
        <f t="shared" si="14"/>
        <v>#DIV/0!</v>
      </c>
      <c r="J135" s="316">
        <f t="shared" si="15"/>
        <v>0</v>
      </c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</row>
    <row r="136" spans="1:48" s="189" customFormat="1" ht="38.25" hidden="1">
      <c r="A136" s="84" t="s">
        <v>131</v>
      </c>
      <c r="B136" s="31" t="s">
        <v>27</v>
      </c>
      <c r="C136" s="151" t="s">
        <v>80</v>
      </c>
      <c r="D136" s="151" t="s">
        <v>11</v>
      </c>
      <c r="E136" s="31" t="s">
        <v>132</v>
      </c>
      <c r="F136" s="31"/>
      <c r="G136" s="292">
        <f>G138+G137</f>
        <v>0</v>
      </c>
      <c r="H136" s="292">
        <f>H138+H137</f>
        <v>0</v>
      </c>
      <c r="I136" s="315" t="e">
        <f t="shared" si="14"/>
        <v>#DIV/0!</v>
      </c>
      <c r="J136" s="316">
        <f t="shared" si="15"/>
        <v>0</v>
      </c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</row>
    <row r="137" spans="1:48" s="189" customFormat="1" hidden="1">
      <c r="A137" s="32" t="s">
        <v>133</v>
      </c>
      <c r="B137" s="63" t="s">
        <v>27</v>
      </c>
      <c r="C137" s="153" t="s">
        <v>80</v>
      </c>
      <c r="D137" s="153" t="s">
        <v>11</v>
      </c>
      <c r="E137" s="63" t="s">
        <v>132</v>
      </c>
      <c r="F137" s="63" t="s">
        <v>134</v>
      </c>
      <c r="G137" s="317"/>
      <c r="H137" s="317"/>
      <c r="I137" s="315" t="e">
        <f t="shared" si="14"/>
        <v>#DIV/0!</v>
      </c>
      <c r="J137" s="316">
        <f t="shared" si="15"/>
        <v>0</v>
      </c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</row>
    <row r="138" spans="1:48" s="189" customFormat="1" hidden="1">
      <c r="A138" s="89" t="s">
        <v>31</v>
      </c>
      <c r="B138" s="63" t="s">
        <v>27</v>
      </c>
      <c r="C138" s="153" t="s">
        <v>80</v>
      </c>
      <c r="D138" s="153" t="s">
        <v>11</v>
      </c>
      <c r="E138" s="63" t="s">
        <v>132</v>
      </c>
      <c r="F138" s="63" t="s">
        <v>27</v>
      </c>
      <c r="G138" s="317"/>
      <c r="H138" s="317"/>
      <c r="I138" s="315" t="e">
        <f t="shared" si="14"/>
        <v>#DIV/0!</v>
      </c>
      <c r="J138" s="316">
        <f t="shared" si="15"/>
        <v>0</v>
      </c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</row>
    <row r="139" spans="1:48" ht="51" hidden="1">
      <c r="A139" s="93" t="s">
        <v>139</v>
      </c>
      <c r="B139" s="31" t="s">
        <v>27</v>
      </c>
      <c r="C139" s="151" t="s">
        <v>80</v>
      </c>
      <c r="D139" s="151" t="s">
        <v>11</v>
      </c>
      <c r="E139" s="31" t="s">
        <v>140</v>
      </c>
      <c r="F139" s="31"/>
      <c r="G139" s="292">
        <f>G140</f>
        <v>0</v>
      </c>
      <c r="H139" s="292">
        <f>H140</f>
        <v>0</v>
      </c>
      <c r="I139" s="315" t="e">
        <f t="shared" ref="I139:I197" si="20">SUM(H139/G139*100)</f>
        <v>#DIV/0!</v>
      </c>
      <c r="J139" s="316">
        <f t="shared" ref="J139:J197" si="21">SUM(H139-G139)</f>
        <v>0</v>
      </c>
    </row>
    <row r="140" spans="1:48" s="189" customFormat="1" hidden="1">
      <c r="A140" s="89" t="s">
        <v>64</v>
      </c>
      <c r="B140" s="63" t="s">
        <v>27</v>
      </c>
      <c r="C140" s="153" t="s">
        <v>80</v>
      </c>
      <c r="D140" s="153" t="s">
        <v>11</v>
      </c>
      <c r="E140" s="63" t="s">
        <v>140</v>
      </c>
      <c r="F140" s="63" t="s">
        <v>65</v>
      </c>
      <c r="G140" s="317"/>
      <c r="H140" s="317"/>
      <c r="I140" s="315" t="e">
        <f t="shared" si="20"/>
        <v>#DIV/0!</v>
      </c>
      <c r="J140" s="316">
        <f t="shared" si="21"/>
        <v>0</v>
      </c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</row>
    <row r="141" spans="1:48" s="189" customFormat="1" ht="51" hidden="1">
      <c r="A141" s="93" t="s">
        <v>141</v>
      </c>
      <c r="B141" s="31" t="s">
        <v>27</v>
      </c>
      <c r="C141" s="151" t="s">
        <v>80</v>
      </c>
      <c r="D141" s="151" t="s">
        <v>11</v>
      </c>
      <c r="E141" s="31" t="s">
        <v>142</v>
      </c>
      <c r="F141" s="31"/>
      <c r="G141" s="292">
        <f>G142</f>
        <v>0</v>
      </c>
      <c r="H141" s="292">
        <f>H142</f>
        <v>0</v>
      </c>
      <c r="I141" s="315" t="e">
        <f t="shared" si="20"/>
        <v>#DIV/0!</v>
      </c>
      <c r="J141" s="316">
        <f t="shared" si="21"/>
        <v>0</v>
      </c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</row>
    <row r="142" spans="1:48" s="189" customFormat="1" hidden="1">
      <c r="A142" s="89" t="s">
        <v>64</v>
      </c>
      <c r="B142" s="63" t="s">
        <v>27</v>
      </c>
      <c r="C142" s="153" t="s">
        <v>80</v>
      </c>
      <c r="D142" s="153" t="s">
        <v>11</v>
      </c>
      <c r="E142" s="63" t="s">
        <v>142</v>
      </c>
      <c r="F142" s="63" t="s">
        <v>65</v>
      </c>
      <c r="G142" s="317"/>
      <c r="H142" s="317"/>
      <c r="I142" s="315" t="e">
        <f t="shared" si="20"/>
        <v>#DIV/0!</v>
      </c>
      <c r="J142" s="316">
        <f t="shared" si="21"/>
        <v>0</v>
      </c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</row>
    <row r="143" spans="1:48" s="189" customFormat="1" ht="51" hidden="1">
      <c r="A143" s="93" t="s">
        <v>143</v>
      </c>
      <c r="B143" s="31" t="s">
        <v>27</v>
      </c>
      <c r="C143" s="151" t="s">
        <v>80</v>
      </c>
      <c r="D143" s="151" t="s">
        <v>11</v>
      </c>
      <c r="E143" s="31" t="s">
        <v>144</v>
      </c>
      <c r="F143" s="31"/>
      <c r="G143" s="292">
        <f>G144</f>
        <v>0</v>
      </c>
      <c r="H143" s="292">
        <f>H144</f>
        <v>0</v>
      </c>
      <c r="I143" s="315" t="e">
        <f t="shared" si="20"/>
        <v>#DIV/0!</v>
      </c>
      <c r="J143" s="316">
        <f t="shared" si="21"/>
        <v>0</v>
      </c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</row>
    <row r="144" spans="1:48" s="189" customFormat="1" hidden="1">
      <c r="A144" s="89" t="s">
        <v>64</v>
      </c>
      <c r="B144" s="63" t="s">
        <v>27</v>
      </c>
      <c r="C144" s="153" t="s">
        <v>80</v>
      </c>
      <c r="D144" s="153" t="s">
        <v>11</v>
      </c>
      <c r="E144" s="63" t="s">
        <v>144</v>
      </c>
      <c r="F144" s="63" t="s">
        <v>65</v>
      </c>
      <c r="G144" s="317"/>
      <c r="H144" s="317"/>
      <c r="I144" s="315" t="e">
        <f t="shared" si="20"/>
        <v>#DIV/0!</v>
      </c>
      <c r="J144" s="316">
        <f t="shared" si="21"/>
        <v>0</v>
      </c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</row>
    <row r="145" spans="1:163" s="189" customFormat="1" ht="31.5" customHeight="1">
      <c r="A145" s="84" t="s">
        <v>265</v>
      </c>
      <c r="B145" s="31" t="s">
        <v>27</v>
      </c>
      <c r="C145" s="151" t="s">
        <v>80</v>
      </c>
      <c r="D145" s="151" t="s">
        <v>11</v>
      </c>
      <c r="E145" s="31" t="s">
        <v>266</v>
      </c>
      <c r="F145" s="63"/>
      <c r="G145" s="238">
        <f>G146</f>
        <v>1324.5909999999999</v>
      </c>
      <c r="H145" s="238">
        <f>H146</f>
        <v>1324.5909999999999</v>
      </c>
      <c r="I145" s="315">
        <f t="shared" si="20"/>
        <v>100</v>
      </c>
      <c r="J145" s="316">
        <f t="shared" si="21"/>
        <v>0</v>
      </c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</row>
    <row r="146" spans="1:163" s="189" customFormat="1">
      <c r="A146" s="32" t="s">
        <v>133</v>
      </c>
      <c r="B146" s="239" t="s">
        <v>27</v>
      </c>
      <c r="C146" s="240" t="s">
        <v>80</v>
      </c>
      <c r="D146" s="240" t="s">
        <v>11</v>
      </c>
      <c r="E146" s="239" t="s">
        <v>266</v>
      </c>
      <c r="F146" s="63" t="s">
        <v>134</v>
      </c>
      <c r="G146" s="284">
        <v>1324.5909999999999</v>
      </c>
      <c r="H146" s="284">
        <v>1324.5909999999999</v>
      </c>
      <c r="I146" s="315">
        <f t="shared" si="20"/>
        <v>100</v>
      </c>
      <c r="J146" s="316">
        <f t="shared" si="21"/>
        <v>0</v>
      </c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</row>
    <row r="147" spans="1:163">
      <c r="A147" s="210" t="s">
        <v>145</v>
      </c>
      <c r="B147" s="183" t="s">
        <v>27</v>
      </c>
      <c r="C147" s="182" t="s">
        <v>80</v>
      </c>
      <c r="D147" s="182" t="s">
        <v>17</v>
      </c>
      <c r="E147" s="183"/>
      <c r="F147" s="183"/>
      <c r="G147" s="206">
        <f>SUM(G150+G152+G154+G162)+G178+G148+G174+G176+G156+G158+G172+G168+G170+G164+G166+G160</f>
        <v>13185.93944</v>
      </c>
      <c r="H147" s="206">
        <f>SUM(H150+H152+H154+H162)+H178+H148+H174+H176+H156+H158+H172+H168+H170+H164+H166+H160</f>
        <v>12927.96443</v>
      </c>
      <c r="I147" s="315">
        <f t="shared" si="20"/>
        <v>98.043559875472937</v>
      </c>
      <c r="J147" s="316">
        <f t="shared" si="21"/>
        <v>-257.97501000000011</v>
      </c>
    </row>
    <row r="148" spans="1:163" s="190" customFormat="1" ht="89.25" hidden="1">
      <c r="A148" s="226" t="s">
        <v>146</v>
      </c>
      <c r="B148" s="85" t="s">
        <v>27</v>
      </c>
      <c r="C148" s="164" t="s">
        <v>80</v>
      </c>
      <c r="D148" s="164" t="s">
        <v>17</v>
      </c>
      <c r="E148" s="85" t="s">
        <v>147</v>
      </c>
      <c r="F148" s="85"/>
      <c r="G148" s="292">
        <f>G149</f>
        <v>0</v>
      </c>
      <c r="H148" s="292">
        <f>H149</f>
        <v>0</v>
      </c>
      <c r="I148" s="315" t="e">
        <f t="shared" si="20"/>
        <v>#DIV/0!</v>
      </c>
      <c r="J148" s="316">
        <f t="shared" si="21"/>
        <v>0</v>
      </c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</row>
    <row r="149" spans="1:163" s="190" customFormat="1" ht="25.5" hidden="1">
      <c r="A149" s="227" t="s">
        <v>26</v>
      </c>
      <c r="B149" s="87" t="s">
        <v>27</v>
      </c>
      <c r="C149" s="165" t="s">
        <v>80</v>
      </c>
      <c r="D149" s="165" t="s">
        <v>17</v>
      </c>
      <c r="E149" s="87" t="s">
        <v>147</v>
      </c>
      <c r="F149" s="87" t="s">
        <v>28</v>
      </c>
      <c r="G149" s="317"/>
      <c r="H149" s="317"/>
      <c r="I149" s="315" t="e">
        <f t="shared" si="20"/>
        <v>#DIV/0!</v>
      </c>
      <c r="J149" s="316">
        <f t="shared" si="21"/>
        <v>0</v>
      </c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</row>
    <row r="150" spans="1:163" ht="19.5" customHeight="1">
      <c r="A150" s="228" t="s">
        <v>148</v>
      </c>
      <c r="B150" s="31" t="s">
        <v>27</v>
      </c>
      <c r="C150" s="151" t="s">
        <v>80</v>
      </c>
      <c r="D150" s="151" t="s">
        <v>17</v>
      </c>
      <c r="E150" s="31" t="s">
        <v>149</v>
      </c>
      <c r="F150" s="31"/>
      <c r="G150" s="292">
        <f>G151</f>
        <v>6309.9149799999996</v>
      </c>
      <c r="H150" s="292">
        <f>H151</f>
        <v>6051.9404699999996</v>
      </c>
      <c r="I150" s="315">
        <f t="shared" si="20"/>
        <v>95.911600856466691</v>
      </c>
      <c r="J150" s="316">
        <f t="shared" si="21"/>
        <v>-257.97451000000001</v>
      </c>
    </row>
    <row r="151" spans="1:163" ht="25.5">
      <c r="A151" s="32" t="s">
        <v>26</v>
      </c>
      <c r="B151" s="63" t="s">
        <v>27</v>
      </c>
      <c r="C151" s="153" t="s">
        <v>80</v>
      </c>
      <c r="D151" s="153" t="s">
        <v>17</v>
      </c>
      <c r="E151" s="63" t="s">
        <v>149</v>
      </c>
      <c r="F151" s="63" t="s">
        <v>28</v>
      </c>
      <c r="G151" s="317">
        <v>6309.9149799999996</v>
      </c>
      <c r="H151" s="317">
        <v>6051.9404699999996</v>
      </c>
      <c r="I151" s="315">
        <f t="shared" si="20"/>
        <v>95.911600856466691</v>
      </c>
      <c r="J151" s="316">
        <f t="shared" si="21"/>
        <v>-257.97451000000001</v>
      </c>
    </row>
    <row r="152" spans="1:163">
      <c r="A152" s="228" t="s">
        <v>150</v>
      </c>
      <c r="B152" s="31" t="s">
        <v>27</v>
      </c>
      <c r="C152" s="151" t="s">
        <v>80</v>
      </c>
      <c r="D152" s="151" t="s">
        <v>17</v>
      </c>
      <c r="E152" s="31" t="s">
        <v>151</v>
      </c>
      <c r="F152" s="31"/>
      <c r="G152" s="292">
        <f>G153</f>
        <v>398</v>
      </c>
      <c r="H152" s="292">
        <f>H153</f>
        <v>398</v>
      </c>
      <c r="I152" s="315">
        <f t="shared" si="20"/>
        <v>100</v>
      </c>
      <c r="J152" s="316">
        <f t="shared" si="21"/>
        <v>0</v>
      </c>
    </row>
    <row r="153" spans="1:163" s="189" customFormat="1" ht="25.5">
      <c r="A153" s="32" t="s">
        <v>26</v>
      </c>
      <c r="B153" s="63" t="s">
        <v>27</v>
      </c>
      <c r="C153" s="153" t="s">
        <v>80</v>
      </c>
      <c r="D153" s="153" t="s">
        <v>17</v>
      </c>
      <c r="E153" s="63" t="s">
        <v>151</v>
      </c>
      <c r="F153" s="63" t="s">
        <v>28</v>
      </c>
      <c r="G153" s="317">
        <v>398</v>
      </c>
      <c r="H153" s="317">
        <v>398</v>
      </c>
      <c r="I153" s="315">
        <f t="shared" si="20"/>
        <v>100</v>
      </c>
      <c r="J153" s="316">
        <f t="shared" si="21"/>
        <v>0</v>
      </c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</row>
    <row r="154" spans="1:163">
      <c r="A154" s="228" t="s">
        <v>152</v>
      </c>
      <c r="B154" s="31" t="s">
        <v>27</v>
      </c>
      <c r="C154" s="151" t="s">
        <v>80</v>
      </c>
      <c r="D154" s="151" t="s">
        <v>17</v>
      </c>
      <c r="E154" s="31" t="s">
        <v>153</v>
      </c>
      <c r="F154" s="31"/>
      <c r="G154" s="292">
        <f>G155</f>
        <v>363</v>
      </c>
      <c r="H154" s="292">
        <f>H155</f>
        <v>363</v>
      </c>
      <c r="I154" s="315">
        <f t="shared" si="20"/>
        <v>100</v>
      </c>
      <c r="J154" s="316">
        <f t="shared" si="21"/>
        <v>0</v>
      </c>
    </row>
    <row r="155" spans="1:163" s="189" customFormat="1" ht="25.5">
      <c r="A155" s="32" t="s">
        <v>26</v>
      </c>
      <c r="B155" s="63" t="s">
        <v>27</v>
      </c>
      <c r="C155" s="153" t="s">
        <v>80</v>
      </c>
      <c r="D155" s="153" t="s">
        <v>17</v>
      </c>
      <c r="E155" s="63" t="s">
        <v>153</v>
      </c>
      <c r="F155" s="63" t="s">
        <v>28</v>
      </c>
      <c r="G155" s="317">
        <v>363</v>
      </c>
      <c r="H155" s="317">
        <v>363</v>
      </c>
      <c r="I155" s="315">
        <f t="shared" si="20"/>
        <v>100</v>
      </c>
      <c r="J155" s="316">
        <f t="shared" si="21"/>
        <v>0</v>
      </c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</row>
    <row r="156" spans="1:163" s="189" customFormat="1" ht="63.75">
      <c r="A156" s="226" t="s">
        <v>154</v>
      </c>
      <c r="B156" s="31" t="s">
        <v>27</v>
      </c>
      <c r="C156" s="151" t="s">
        <v>80</v>
      </c>
      <c r="D156" s="151" t="s">
        <v>17</v>
      </c>
      <c r="E156" s="31" t="s">
        <v>155</v>
      </c>
      <c r="F156" s="31"/>
      <c r="G156" s="292">
        <f>G157</f>
        <v>150</v>
      </c>
      <c r="H156" s="292">
        <f>H157</f>
        <v>150</v>
      </c>
      <c r="I156" s="315">
        <f t="shared" si="20"/>
        <v>100</v>
      </c>
      <c r="J156" s="316">
        <f t="shared" si="21"/>
        <v>0</v>
      </c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</row>
    <row r="157" spans="1:163" s="189" customFormat="1" ht="25.5">
      <c r="A157" s="227" t="s">
        <v>26</v>
      </c>
      <c r="B157" s="63" t="s">
        <v>27</v>
      </c>
      <c r="C157" s="153" t="s">
        <v>80</v>
      </c>
      <c r="D157" s="153" t="s">
        <v>17</v>
      </c>
      <c r="E157" s="63" t="s">
        <v>155</v>
      </c>
      <c r="F157" s="63" t="s">
        <v>28</v>
      </c>
      <c r="G157" s="317">
        <v>150</v>
      </c>
      <c r="H157" s="317">
        <v>150</v>
      </c>
      <c r="I157" s="315">
        <f t="shared" si="20"/>
        <v>100</v>
      </c>
      <c r="J157" s="316">
        <f t="shared" si="21"/>
        <v>0</v>
      </c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</row>
    <row r="158" spans="1:163" s="189" customFormat="1" ht="76.5">
      <c r="A158" s="226" t="s">
        <v>156</v>
      </c>
      <c r="B158" s="31" t="s">
        <v>27</v>
      </c>
      <c r="C158" s="151" t="s">
        <v>80</v>
      </c>
      <c r="D158" s="151" t="s">
        <v>17</v>
      </c>
      <c r="E158" s="31" t="s">
        <v>157</v>
      </c>
      <c r="F158" s="31"/>
      <c r="G158" s="292">
        <f>G159</f>
        <v>150</v>
      </c>
      <c r="H158" s="292">
        <f>H159</f>
        <v>150</v>
      </c>
      <c r="I158" s="315">
        <f t="shared" si="20"/>
        <v>100</v>
      </c>
      <c r="J158" s="316">
        <f t="shared" si="21"/>
        <v>0</v>
      </c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</row>
    <row r="159" spans="1:163" s="189" customFormat="1" ht="25.5">
      <c r="A159" s="227" t="s">
        <v>26</v>
      </c>
      <c r="B159" s="63" t="s">
        <v>27</v>
      </c>
      <c r="C159" s="153" t="s">
        <v>80</v>
      </c>
      <c r="D159" s="153" t="s">
        <v>17</v>
      </c>
      <c r="E159" s="63" t="s">
        <v>157</v>
      </c>
      <c r="F159" s="63" t="s">
        <v>28</v>
      </c>
      <c r="G159" s="317">
        <v>150</v>
      </c>
      <c r="H159" s="317">
        <v>150</v>
      </c>
      <c r="I159" s="315">
        <f t="shared" si="20"/>
        <v>100</v>
      </c>
      <c r="J159" s="316">
        <f t="shared" si="21"/>
        <v>0</v>
      </c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</row>
    <row r="160" spans="1:163" s="231" customFormat="1" ht="38.25">
      <c r="A160" s="229" t="s">
        <v>258</v>
      </c>
      <c r="B160" s="30" t="s">
        <v>27</v>
      </c>
      <c r="C160" s="230" t="s">
        <v>80</v>
      </c>
      <c r="D160" s="230" t="s">
        <v>17</v>
      </c>
      <c r="E160" s="30" t="s">
        <v>259</v>
      </c>
      <c r="F160" s="33"/>
      <c r="G160" s="321">
        <f>G161</f>
        <v>260.18104</v>
      </c>
      <c r="H160" s="321">
        <f>H161</f>
        <v>260.18104</v>
      </c>
      <c r="I160" s="315">
        <f t="shared" si="20"/>
        <v>100</v>
      </c>
      <c r="J160" s="316">
        <f t="shared" si="21"/>
        <v>0</v>
      </c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</row>
    <row r="161" spans="1:163" s="231" customFormat="1" ht="25.5">
      <c r="A161" s="53" t="s">
        <v>26</v>
      </c>
      <c r="B161" s="33" t="s">
        <v>27</v>
      </c>
      <c r="C161" s="232" t="s">
        <v>80</v>
      </c>
      <c r="D161" s="232" t="s">
        <v>17</v>
      </c>
      <c r="E161" s="33" t="s">
        <v>259</v>
      </c>
      <c r="F161" s="33" t="s">
        <v>28</v>
      </c>
      <c r="G161" s="322">
        <v>260.18104</v>
      </c>
      <c r="H161" s="322">
        <v>260.18104</v>
      </c>
      <c r="I161" s="315">
        <f t="shared" si="20"/>
        <v>100</v>
      </c>
      <c r="J161" s="316">
        <f t="shared" si="21"/>
        <v>0</v>
      </c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</row>
    <row r="162" spans="1:163" ht="25.5">
      <c r="A162" s="62" t="s">
        <v>158</v>
      </c>
      <c r="B162" s="31" t="s">
        <v>27</v>
      </c>
      <c r="C162" s="151" t="s">
        <v>80</v>
      </c>
      <c r="D162" s="151" t="s">
        <v>17</v>
      </c>
      <c r="E162" s="31" t="s">
        <v>159</v>
      </c>
      <c r="F162" s="31"/>
      <c r="G162" s="292">
        <f>G163</f>
        <v>3249.422</v>
      </c>
      <c r="H162" s="292">
        <f>H163</f>
        <v>3249.4214999999999</v>
      </c>
      <c r="I162" s="315">
        <f t="shared" si="20"/>
        <v>99.999984612648035</v>
      </c>
      <c r="J162" s="316">
        <f t="shared" si="21"/>
        <v>-5.0000000010186341E-4</v>
      </c>
    </row>
    <row r="163" spans="1:163" ht="25.5">
      <c r="A163" s="32" t="s">
        <v>26</v>
      </c>
      <c r="B163" s="63" t="s">
        <v>27</v>
      </c>
      <c r="C163" s="153" t="s">
        <v>80</v>
      </c>
      <c r="D163" s="153" t="s">
        <v>17</v>
      </c>
      <c r="E163" s="63" t="s">
        <v>159</v>
      </c>
      <c r="F163" s="63" t="s">
        <v>28</v>
      </c>
      <c r="G163" s="317">
        <v>3249.422</v>
      </c>
      <c r="H163" s="317">
        <v>3249.4214999999999</v>
      </c>
      <c r="I163" s="315">
        <f t="shared" si="20"/>
        <v>99.999984612648035</v>
      </c>
      <c r="J163" s="316">
        <f t="shared" si="21"/>
        <v>-5.0000000010186341E-4</v>
      </c>
    </row>
    <row r="164" spans="1:163" ht="38.25">
      <c r="A164" s="62" t="s">
        <v>160</v>
      </c>
      <c r="B164" s="31" t="s">
        <v>27</v>
      </c>
      <c r="C164" s="151" t="s">
        <v>80</v>
      </c>
      <c r="D164" s="151" t="s">
        <v>17</v>
      </c>
      <c r="E164" s="31" t="s">
        <v>161</v>
      </c>
      <c r="F164" s="31"/>
      <c r="G164" s="292">
        <f>G165</f>
        <v>395.96</v>
      </c>
      <c r="H164" s="292">
        <f>H165</f>
        <v>395.96</v>
      </c>
      <c r="I164" s="315">
        <f t="shared" si="20"/>
        <v>100</v>
      </c>
      <c r="J164" s="316">
        <f t="shared" si="21"/>
        <v>0</v>
      </c>
    </row>
    <row r="165" spans="1:163" ht="25.5">
      <c r="A165" s="32" t="s">
        <v>26</v>
      </c>
      <c r="B165" s="63" t="s">
        <v>27</v>
      </c>
      <c r="C165" s="153" t="s">
        <v>80</v>
      </c>
      <c r="D165" s="153" t="s">
        <v>17</v>
      </c>
      <c r="E165" s="63" t="s">
        <v>161</v>
      </c>
      <c r="F165" s="63" t="s">
        <v>28</v>
      </c>
      <c r="G165" s="317">
        <v>395.96</v>
      </c>
      <c r="H165" s="317">
        <v>395.96</v>
      </c>
      <c r="I165" s="315">
        <f t="shared" si="20"/>
        <v>100</v>
      </c>
      <c r="J165" s="316">
        <f t="shared" si="21"/>
        <v>0</v>
      </c>
    </row>
    <row r="166" spans="1:163" ht="38.25">
      <c r="A166" s="62" t="s">
        <v>162</v>
      </c>
      <c r="B166" s="31" t="s">
        <v>27</v>
      </c>
      <c r="C166" s="151" t="s">
        <v>80</v>
      </c>
      <c r="D166" s="151" t="s">
        <v>17</v>
      </c>
      <c r="E166" s="31" t="s">
        <v>163</v>
      </c>
      <c r="F166" s="31"/>
      <c r="G166" s="292">
        <f>G167</f>
        <v>4.04</v>
      </c>
      <c r="H166" s="292">
        <f>H167</f>
        <v>4.04</v>
      </c>
      <c r="I166" s="315">
        <f t="shared" si="20"/>
        <v>100</v>
      </c>
      <c r="J166" s="316">
        <f t="shared" si="21"/>
        <v>0</v>
      </c>
    </row>
    <row r="167" spans="1:163" ht="25.5">
      <c r="A167" s="32" t="s">
        <v>26</v>
      </c>
      <c r="B167" s="63" t="s">
        <v>27</v>
      </c>
      <c r="C167" s="153" t="s">
        <v>80</v>
      </c>
      <c r="D167" s="153" t="s">
        <v>17</v>
      </c>
      <c r="E167" s="63" t="s">
        <v>163</v>
      </c>
      <c r="F167" s="63" t="s">
        <v>28</v>
      </c>
      <c r="G167" s="317">
        <v>4.04</v>
      </c>
      <c r="H167" s="317">
        <v>4.04</v>
      </c>
      <c r="I167" s="315">
        <f t="shared" si="20"/>
        <v>100</v>
      </c>
      <c r="J167" s="316">
        <f t="shared" si="21"/>
        <v>0</v>
      </c>
    </row>
    <row r="168" spans="1:163" ht="76.5" hidden="1">
      <c r="A168" s="62" t="s">
        <v>164</v>
      </c>
      <c r="B168" s="31" t="s">
        <v>27</v>
      </c>
      <c r="C168" s="151" t="s">
        <v>80</v>
      </c>
      <c r="D168" s="151" t="s">
        <v>17</v>
      </c>
      <c r="E168" s="31" t="s">
        <v>165</v>
      </c>
      <c r="F168" s="31"/>
      <c r="G168" s="292">
        <f>G169</f>
        <v>0</v>
      </c>
      <c r="H168" s="292">
        <f>H169</f>
        <v>0</v>
      </c>
      <c r="I168" s="315" t="e">
        <f t="shared" si="20"/>
        <v>#DIV/0!</v>
      </c>
      <c r="J168" s="316">
        <f t="shared" si="21"/>
        <v>0</v>
      </c>
    </row>
    <row r="169" spans="1:163" ht="25.5" hidden="1">
      <c r="A169" s="32" t="s">
        <v>26</v>
      </c>
      <c r="B169" s="63" t="s">
        <v>27</v>
      </c>
      <c r="C169" s="153" t="s">
        <v>80</v>
      </c>
      <c r="D169" s="153" t="s">
        <v>17</v>
      </c>
      <c r="E169" s="63" t="s">
        <v>165</v>
      </c>
      <c r="F169" s="63" t="s">
        <v>28</v>
      </c>
      <c r="G169" s="317"/>
      <c r="H169" s="317"/>
      <c r="I169" s="315" t="e">
        <f t="shared" si="20"/>
        <v>#DIV/0!</v>
      </c>
      <c r="J169" s="316">
        <f t="shared" si="21"/>
        <v>0</v>
      </c>
    </row>
    <row r="170" spans="1:163" ht="76.5" hidden="1">
      <c r="A170" s="62" t="s">
        <v>166</v>
      </c>
      <c r="B170" s="31" t="s">
        <v>27</v>
      </c>
      <c r="C170" s="151" t="s">
        <v>80</v>
      </c>
      <c r="D170" s="151" t="s">
        <v>17</v>
      </c>
      <c r="E170" s="31" t="s">
        <v>167</v>
      </c>
      <c r="F170" s="31"/>
      <c r="G170" s="292">
        <f>G171</f>
        <v>0</v>
      </c>
      <c r="H170" s="292">
        <f>H171</f>
        <v>0</v>
      </c>
      <c r="I170" s="315" t="e">
        <f t="shared" si="20"/>
        <v>#DIV/0!</v>
      </c>
      <c r="J170" s="316">
        <f t="shared" si="21"/>
        <v>0</v>
      </c>
    </row>
    <row r="171" spans="1:163" ht="25.5" hidden="1">
      <c r="A171" s="32" t="s">
        <v>26</v>
      </c>
      <c r="B171" s="63" t="s">
        <v>27</v>
      </c>
      <c r="C171" s="153" t="s">
        <v>80</v>
      </c>
      <c r="D171" s="153" t="s">
        <v>17</v>
      </c>
      <c r="E171" s="63" t="s">
        <v>167</v>
      </c>
      <c r="F171" s="63" t="s">
        <v>28</v>
      </c>
      <c r="G171" s="317"/>
      <c r="H171" s="317"/>
      <c r="I171" s="315" t="e">
        <f t="shared" si="20"/>
        <v>#DIV/0!</v>
      </c>
      <c r="J171" s="316">
        <f t="shared" si="21"/>
        <v>0</v>
      </c>
    </row>
    <row r="172" spans="1:163" ht="51" hidden="1">
      <c r="A172" s="84" t="s">
        <v>168</v>
      </c>
      <c r="B172" s="31" t="s">
        <v>27</v>
      </c>
      <c r="C172" s="151" t="s">
        <v>80</v>
      </c>
      <c r="D172" s="151" t="s">
        <v>17</v>
      </c>
      <c r="E172" s="31" t="s">
        <v>169</v>
      </c>
      <c r="F172" s="63"/>
      <c r="G172" s="292">
        <f>G173</f>
        <v>0</v>
      </c>
      <c r="H172" s="292">
        <f>H173</f>
        <v>0</v>
      </c>
      <c r="I172" s="315" t="e">
        <f t="shared" si="20"/>
        <v>#DIV/0!</v>
      </c>
      <c r="J172" s="316">
        <f t="shared" si="21"/>
        <v>0</v>
      </c>
    </row>
    <row r="173" spans="1:163" ht="25.5" hidden="1">
      <c r="A173" s="32" t="s">
        <v>26</v>
      </c>
      <c r="B173" s="63" t="s">
        <v>27</v>
      </c>
      <c r="C173" s="153" t="s">
        <v>80</v>
      </c>
      <c r="D173" s="153" t="s">
        <v>17</v>
      </c>
      <c r="E173" s="63" t="s">
        <v>169</v>
      </c>
      <c r="F173" s="63" t="s">
        <v>28</v>
      </c>
      <c r="G173" s="317"/>
      <c r="H173" s="317"/>
      <c r="I173" s="315" t="e">
        <f t="shared" si="20"/>
        <v>#DIV/0!</v>
      </c>
      <c r="J173" s="316">
        <f t="shared" si="21"/>
        <v>0</v>
      </c>
    </row>
    <row r="174" spans="1:163" ht="38.25">
      <c r="A174" s="84" t="s">
        <v>170</v>
      </c>
      <c r="B174" s="31" t="s">
        <v>27</v>
      </c>
      <c r="C174" s="151" t="s">
        <v>80</v>
      </c>
      <c r="D174" s="151" t="s">
        <v>17</v>
      </c>
      <c r="E174" s="31" t="s">
        <v>171</v>
      </c>
      <c r="F174" s="63"/>
      <c r="G174" s="292">
        <f>G175</f>
        <v>1905.4214199999999</v>
      </c>
      <c r="H174" s="292">
        <f>H175</f>
        <v>1905.4214199999999</v>
      </c>
      <c r="I174" s="315">
        <f t="shared" si="20"/>
        <v>100</v>
      </c>
      <c r="J174" s="316">
        <f t="shared" si="21"/>
        <v>0</v>
      </c>
    </row>
    <row r="175" spans="1:163" ht="25.5">
      <c r="A175" s="32" t="s">
        <v>26</v>
      </c>
      <c r="B175" s="63" t="s">
        <v>27</v>
      </c>
      <c r="C175" s="153" t="s">
        <v>80</v>
      </c>
      <c r="D175" s="153" t="s">
        <v>17</v>
      </c>
      <c r="E175" s="63" t="s">
        <v>171</v>
      </c>
      <c r="F175" s="63" t="s">
        <v>28</v>
      </c>
      <c r="G175" s="317">
        <v>1905.4214199999999</v>
      </c>
      <c r="H175" s="317">
        <v>1905.4214199999999</v>
      </c>
      <c r="I175" s="315">
        <f t="shared" si="20"/>
        <v>100</v>
      </c>
      <c r="J175" s="316">
        <f t="shared" si="21"/>
        <v>0</v>
      </c>
    </row>
    <row r="176" spans="1:163" ht="38.25" hidden="1">
      <c r="A176" s="84" t="s">
        <v>172</v>
      </c>
      <c r="B176" s="31" t="s">
        <v>27</v>
      </c>
      <c r="C176" s="151" t="s">
        <v>80</v>
      </c>
      <c r="D176" s="151" t="s">
        <v>17</v>
      </c>
      <c r="E176" s="31" t="s">
        <v>173</v>
      </c>
      <c r="F176" s="63"/>
      <c r="G176" s="292">
        <f>G177</f>
        <v>0</v>
      </c>
      <c r="H176" s="292">
        <f>H177</f>
        <v>0</v>
      </c>
      <c r="I176" s="315" t="e">
        <f t="shared" si="20"/>
        <v>#DIV/0!</v>
      </c>
      <c r="J176" s="316">
        <f t="shared" si="21"/>
        <v>0</v>
      </c>
    </row>
    <row r="177" spans="1:48" ht="25.5" hidden="1">
      <c r="A177" s="32" t="s">
        <v>26</v>
      </c>
      <c r="B177" s="63" t="s">
        <v>27</v>
      </c>
      <c r="C177" s="153" t="s">
        <v>80</v>
      </c>
      <c r="D177" s="153" t="s">
        <v>17</v>
      </c>
      <c r="E177" s="63" t="s">
        <v>173</v>
      </c>
      <c r="F177" s="63" t="s">
        <v>28</v>
      </c>
      <c r="G177" s="317"/>
      <c r="H177" s="317"/>
      <c r="I177" s="315" t="e">
        <f t="shared" si="20"/>
        <v>#DIV/0!</v>
      </c>
      <c r="J177" s="316">
        <f t="shared" si="21"/>
        <v>0</v>
      </c>
    </row>
    <row r="178" spans="1:48" s="188" customFormat="1" ht="51" hidden="1">
      <c r="A178" s="84" t="s">
        <v>174</v>
      </c>
      <c r="B178" s="31" t="s">
        <v>27</v>
      </c>
      <c r="C178" s="151" t="s">
        <v>80</v>
      </c>
      <c r="D178" s="151" t="s">
        <v>17</v>
      </c>
      <c r="E178" s="31" t="s">
        <v>175</v>
      </c>
      <c r="F178" s="31"/>
      <c r="G178" s="292">
        <f>G179</f>
        <v>0</v>
      </c>
      <c r="H178" s="292">
        <f>H179</f>
        <v>0</v>
      </c>
      <c r="I178" s="315" t="e">
        <f t="shared" si="20"/>
        <v>#DIV/0!</v>
      </c>
      <c r="J178" s="316">
        <f t="shared" si="21"/>
        <v>0</v>
      </c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</row>
    <row r="179" spans="1:48" s="189" customFormat="1" hidden="1">
      <c r="A179" s="32" t="s">
        <v>64</v>
      </c>
      <c r="B179" s="63" t="s">
        <v>27</v>
      </c>
      <c r="C179" s="153" t="s">
        <v>80</v>
      </c>
      <c r="D179" s="153" t="s">
        <v>17</v>
      </c>
      <c r="E179" s="63" t="s">
        <v>175</v>
      </c>
      <c r="F179" s="63" t="s">
        <v>65</v>
      </c>
      <c r="G179" s="317"/>
      <c r="H179" s="317"/>
      <c r="I179" s="315" t="e">
        <f t="shared" si="20"/>
        <v>#DIV/0!</v>
      </c>
      <c r="J179" s="316">
        <f t="shared" si="21"/>
        <v>0</v>
      </c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</row>
    <row r="180" spans="1:48" ht="13.5" hidden="1" customHeight="1">
      <c r="A180" s="210" t="s">
        <v>176</v>
      </c>
      <c r="B180" s="183" t="s">
        <v>27</v>
      </c>
      <c r="C180" s="182" t="s">
        <v>80</v>
      </c>
      <c r="D180" s="182" t="s">
        <v>80</v>
      </c>
      <c r="E180" s="183"/>
      <c r="F180" s="183"/>
      <c r="G180" s="206">
        <f t="shared" ref="G180:J181" si="22">G181</f>
        <v>0</v>
      </c>
      <c r="H180" s="206">
        <f t="shared" si="22"/>
        <v>0</v>
      </c>
      <c r="I180" s="315" t="e">
        <f t="shared" si="20"/>
        <v>#DIV/0!</v>
      </c>
      <c r="J180" s="316">
        <f t="shared" si="21"/>
        <v>0</v>
      </c>
    </row>
    <row r="181" spans="1:48" ht="44.25" hidden="1" customHeight="1">
      <c r="A181" s="93" t="s">
        <v>177</v>
      </c>
      <c r="B181" s="31" t="s">
        <v>27</v>
      </c>
      <c r="C181" s="151" t="s">
        <v>80</v>
      </c>
      <c r="D181" s="151" t="s">
        <v>80</v>
      </c>
      <c r="E181" s="31" t="s">
        <v>106</v>
      </c>
      <c r="F181" s="31"/>
      <c r="G181" s="292">
        <f t="shared" si="22"/>
        <v>0</v>
      </c>
      <c r="H181" s="292">
        <f t="shared" si="22"/>
        <v>0</v>
      </c>
      <c r="I181" s="315" t="e">
        <f t="shared" si="20"/>
        <v>#DIV/0!</v>
      </c>
      <c r="J181" s="316">
        <f t="shared" si="21"/>
        <v>0</v>
      </c>
    </row>
    <row r="182" spans="1:48" ht="26.25" hidden="1" customHeight="1">
      <c r="A182" s="32" t="s">
        <v>26</v>
      </c>
      <c r="B182" s="63" t="s">
        <v>27</v>
      </c>
      <c r="C182" s="153" t="s">
        <v>80</v>
      </c>
      <c r="D182" s="153" t="s">
        <v>80</v>
      </c>
      <c r="E182" s="63" t="s">
        <v>106</v>
      </c>
      <c r="F182" s="63" t="s">
        <v>28</v>
      </c>
      <c r="G182" s="317"/>
      <c r="H182" s="317"/>
      <c r="I182" s="315" t="e">
        <f t="shared" si="20"/>
        <v>#DIV/0!</v>
      </c>
      <c r="J182" s="316">
        <f t="shared" si="21"/>
        <v>0</v>
      </c>
    </row>
    <row r="183" spans="1:48" s="193" customFormat="1" ht="15.75">
      <c r="A183" s="177" t="s">
        <v>178</v>
      </c>
      <c r="B183" s="179" t="s">
        <v>27</v>
      </c>
      <c r="C183" s="178" t="s">
        <v>37</v>
      </c>
      <c r="D183" s="178"/>
      <c r="E183" s="179"/>
      <c r="F183" s="179"/>
      <c r="G183" s="203">
        <f t="shared" ref="G183:J184" si="23">SUM(G184)</f>
        <v>760.89400000000001</v>
      </c>
      <c r="H183" s="203">
        <f t="shared" si="23"/>
        <v>677.55701999999997</v>
      </c>
      <c r="I183" s="315">
        <f t="shared" si="20"/>
        <v>89.047491503415714</v>
      </c>
      <c r="J183" s="316">
        <f t="shared" si="21"/>
        <v>-83.33698000000004</v>
      </c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</row>
    <row r="184" spans="1:48" s="192" customFormat="1">
      <c r="A184" s="181" t="s">
        <v>179</v>
      </c>
      <c r="B184" s="183" t="s">
        <v>27</v>
      </c>
      <c r="C184" s="182" t="s">
        <v>37</v>
      </c>
      <c r="D184" s="182" t="s">
        <v>11</v>
      </c>
      <c r="E184" s="183"/>
      <c r="F184" s="183"/>
      <c r="G184" s="206">
        <f t="shared" si="23"/>
        <v>760.89400000000001</v>
      </c>
      <c r="H184" s="206">
        <f t="shared" si="23"/>
        <v>677.55701999999997</v>
      </c>
      <c r="I184" s="315">
        <f t="shared" si="20"/>
        <v>89.047491503415714</v>
      </c>
      <c r="J184" s="316">
        <f t="shared" si="21"/>
        <v>-83.33698000000004</v>
      </c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</row>
    <row r="185" spans="1:48" s="188" customFormat="1" ht="38.25">
      <c r="A185" s="93" t="s">
        <v>180</v>
      </c>
      <c r="B185" s="31" t="s">
        <v>27</v>
      </c>
      <c r="C185" s="151" t="s">
        <v>37</v>
      </c>
      <c r="D185" s="151" t="s">
        <v>11</v>
      </c>
      <c r="E185" s="31" t="s">
        <v>181</v>
      </c>
      <c r="F185" s="63"/>
      <c r="G185" s="292">
        <f>G186</f>
        <v>760.89400000000001</v>
      </c>
      <c r="H185" s="292">
        <f>H186</f>
        <v>677.55701999999997</v>
      </c>
      <c r="I185" s="315">
        <f t="shared" si="20"/>
        <v>89.047491503415714</v>
      </c>
      <c r="J185" s="316">
        <f t="shared" si="21"/>
        <v>-83.33698000000004</v>
      </c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</row>
    <row r="186" spans="1:48" s="189" customFormat="1" ht="25.5">
      <c r="A186" s="32" t="s">
        <v>26</v>
      </c>
      <c r="B186" s="31" t="s">
        <v>27</v>
      </c>
      <c r="C186" s="151" t="s">
        <v>37</v>
      </c>
      <c r="D186" s="151" t="s">
        <v>11</v>
      </c>
      <c r="E186" s="63" t="s">
        <v>181</v>
      </c>
      <c r="F186" s="63" t="s">
        <v>28</v>
      </c>
      <c r="G186" s="317">
        <v>760.89400000000001</v>
      </c>
      <c r="H186" s="317">
        <v>677.55701999999997</v>
      </c>
      <c r="I186" s="315">
        <f t="shared" si="20"/>
        <v>89.047491503415714</v>
      </c>
      <c r="J186" s="316">
        <f t="shared" si="21"/>
        <v>-83.33698000000004</v>
      </c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</row>
    <row r="187" spans="1:48" s="193" customFormat="1" ht="15.75">
      <c r="A187" s="177" t="s">
        <v>182</v>
      </c>
      <c r="B187" s="179" t="s">
        <v>27</v>
      </c>
      <c r="C187" s="178" t="s">
        <v>183</v>
      </c>
      <c r="D187" s="178"/>
      <c r="E187" s="179"/>
      <c r="F187" s="179"/>
      <c r="G187" s="203">
        <f>G188</f>
        <v>3160</v>
      </c>
      <c r="H187" s="203">
        <f>H188</f>
        <v>3160</v>
      </c>
      <c r="I187" s="315">
        <f t="shared" si="20"/>
        <v>100</v>
      </c>
      <c r="J187" s="316">
        <f t="shared" si="21"/>
        <v>0</v>
      </c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</row>
    <row r="188" spans="1:48" s="192" customFormat="1">
      <c r="A188" s="181" t="s">
        <v>184</v>
      </c>
      <c r="B188" s="183" t="s">
        <v>27</v>
      </c>
      <c r="C188" s="182" t="s">
        <v>183</v>
      </c>
      <c r="D188" s="182" t="s">
        <v>9</v>
      </c>
      <c r="E188" s="183"/>
      <c r="F188" s="183"/>
      <c r="G188" s="206">
        <f>G189+G191</f>
        <v>3160</v>
      </c>
      <c r="H188" s="206">
        <f>H189+H191</f>
        <v>3160</v>
      </c>
      <c r="I188" s="315">
        <f t="shared" si="20"/>
        <v>100</v>
      </c>
      <c r="J188" s="316">
        <f t="shared" si="21"/>
        <v>0</v>
      </c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</row>
    <row r="189" spans="1:48" s="188" customFormat="1" ht="25.5">
      <c r="A189" s="93" t="s">
        <v>185</v>
      </c>
      <c r="B189" s="31" t="s">
        <v>27</v>
      </c>
      <c r="C189" s="151" t="s">
        <v>183</v>
      </c>
      <c r="D189" s="151" t="s">
        <v>9</v>
      </c>
      <c r="E189" s="31" t="s">
        <v>186</v>
      </c>
      <c r="F189" s="31"/>
      <c r="G189" s="292">
        <f>G190</f>
        <v>2160</v>
      </c>
      <c r="H189" s="292">
        <f>H190</f>
        <v>2160</v>
      </c>
      <c r="I189" s="315">
        <f t="shared" si="20"/>
        <v>100</v>
      </c>
      <c r="J189" s="316">
        <f t="shared" si="21"/>
        <v>0</v>
      </c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</row>
    <row r="190" spans="1:48" s="189" customFormat="1" ht="16.5" customHeight="1">
      <c r="A190" s="89" t="s">
        <v>64</v>
      </c>
      <c r="B190" s="63" t="s">
        <v>27</v>
      </c>
      <c r="C190" s="153" t="s">
        <v>183</v>
      </c>
      <c r="D190" s="153" t="s">
        <v>9</v>
      </c>
      <c r="E190" s="63" t="s">
        <v>186</v>
      </c>
      <c r="F190" s="63" t="s">
        <v>65</v>
      </c>
      <c r="G190" s="317">
        <v>2160</v>
      </c>
      <c r="H190" s="317">
        <v>2160</v>
      </c>
      <c r="I190" s="315">
        <f t="shared" si="20"/>
        <v>100</v>
      </c>
      <c r="J190" s="316">
        <f t="shared" si="21"/>
        <v>0</v>
      </c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</row>
    <row r="191" spans="1:48" s="188" customFormat="1" ht="38.25">
      <c r="A191" s="93" t="s">
        <v>187</v>
      </c>
      <c r="B191" s="31" t="s">
        <v>27</v>
      </c>
      <c r="C191" s="151" t="s">
        <v>183</v>
      </c>
      <c r="D191" s="151" t="s">
        <v>9</v>
      </c>
      <c r="E191" s="31" t="s">
        <v>188</v>
      </c>
      <c r="F191" s="31"/>
      <c r="G191" s="292">
        <f>G192</f>
        <v>1000</v>
      </c>
      <c r="H191" s="292">
        <f>H192</f>
        <v>1000</v>
      </c>
      <c r="I191" s="315">
        <f t="shared" si="20"/>
        <v>100</v>
      </c>
      <c r="J191" s="316">
        <f t="shared" si="21"/>
        <v>0</v>
      </c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</row>
    <row r="192" spans="1:48" s="189" customFormat="1">
      <c r="A192" s="89" t="s">
        <v>64</v>
      </c>
      <c r="B192" s="63" t="s">
        <v>27</v>
      </c>
      <c r="C192" s="153" t="s">
        <v>183</v>
      </c>
      <c r="D192" s="153" t="s">
        <v>9</v>
      </c>
      <c r="E192" s="63" t="s">
        <v>188</v>
      </c>
      <c r="F192" s="63" t="s">
        <v>65</v>
      </c>
      <c r="G192" s="317">
        <v>1000</v>
      </c>
      <c r="H192" s="317">
        <v>1000</v>
      </c>
      <c r="I192" s="315">
        <f t="shared" si="20"/>
        <v>100</v>
      </c>
      <c r="J192" s="316">
        <f t="shared" si="21"/>
        <v>0</v>
      </c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</row>
    <row r="193" spans="1:48" ht="15.75">
      <c r="A193" s="213" t="s">
        <v>189</v>
      </c>
      <c r="B193" s="179" t="s">
        <v>27</v>
      </c>
      <c r="C193" s="178" t="s">
        <v>72</v>
      </c>
      <c r="D193" s="178"/>
      <c r="E193" s="179"/>
      <c r="F193" s="179"/>
      <c r="G193" s="203">
        <f>SUM(G195)</f>
        <v>122.07708</v>
      </c>
      <c r="H193" s="203">
        <f>SUM(H195)</f>
        <v>122.07708</v>
      </c>
      <c r="I193" s="315">
        <f t="shared" si="20"/>
        <v>100</v>
      </c>
      <c r="J193" s="316">
        <f t="shared" si="21"/>
        <v>0</v>
      </c>
    </row>
    <row r="194" spans="1:48">
      <c r="A194" s="210" t="s">
        <v>190</v>
      </c>
      <c r="B194" s="183" t="s">
        <v>27</v>
      </c>
      <c r="C194" s="182" t="s">
        <v>72</v>
      </c>
      <c r="D194" s="182" t="s">
        <v>9</v>
      </c>
      <c r="E194" s="183"/>
      <c r="F194" s="183"/>
      <c r="G194" s="206">
        <f>SUM(G195)</f>
        <v>122.07708</v>
      </c>
      <c r="H194" s="206">
        <f>SUM(H195)</f>
        <v>122.07708</v>
      </c>
      <c r="I194" s="315">
        <f t="shared" si="20"/>
        <v>100</v>
      </c>
      <c r="J194" s="316">
        <f t="shared" si="21"/>
        <v>0</v>
      </c>
    </row>
    <row r="195" spans="1:48" s="188" customFormat="1" ht="25.5">
      <c r="A195" s="62" t="s">
        <v>191</v>
      </c>
      <c r="B195" s="31" t="s">
        <v>27</v>
      </c>
      <c r="C195" s="151" t="s">
        <v>72</v>
      </c>
      <c r="D195" s="151" t="s">
        <v>9</v>
      </c>
      <c r="E195" s="31" t="s">
        <v>192</v>
      </c>
      <c r="F195" s="31"/>
      <c r="G195" s="292">
        <f>G196</f>
        <v>122.07708</v>
      </c>
      <c r="H195" s="292">
        <f>H196</f>
        <v>122.07708</v>
      </c>
      <c r="I195" s="315">
        <f t="shared" si="20"/>
        <v>100</v>
      </c>
      <c r="J195" s="316">
        <f t="shared" si="21"/>
        <v>0</v>
      </c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</row>
    <row r="196" spans="1:48" s="189" customFormat="1">
      <c r="A196" s="89" t="s">
        <v>29</v>
      </c>
      <c r="B196" s="63" t="s">
        <v>27</v>
      </c>
      <c r="C196" s="153" t="s">
        <v>72</v>
      </c>
      <c r="D196" s="153" t="s">
        <v>9</v>
      </c>
      <c r="E196" s="63" t="s">
        <v>192</v>
      </c>
      <c r="F196" s="63" t="s">
        <v>30</v>
      </c>
      <c r="G196" s="317">
        <v>122.07708</v>
      </c>
      <c r="H196" s="317">
        <v>122.07708</v>
      </c>
      <c r="I196" s="315">
        <f t="shared" si="20"/>
        <v>100</v>
      </c>
      <c r="J196" s="316">
        <f t="shared" si="21"/>
        <v>0</v>
      </c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</row>
    <row r="197" spans="1:48" ht="15.75">
      <c r="A197" s="301" t="s">
        <v>193</v>
      </c>
      <c r="B197" s="301"/>
      <c r="C197" s="301"/>
      <c r="D197" s="301"/>
      <c r="E197" s="301"/>
      <c r="F197" s="301"/>
      <c r="G197" s="295">
        <f>SUM(G11+G60+G65+G98+G183+G193+G69+G187)</f>
        <v>40621</v>
      </c>
      <c r="H197" s="295">
        <f>SUM(H11+H60+H65+H98+H183+H193+H69+H187)</f>
        <v>40166.392849999997</v>
      </c>
      <c r="I197" s="315">
        <f t="shared" si="20"/>
        <v>98.880856822825621</v>
      </c>
      <c r="J197" s="316">
        <f t="shared" si="21"/>
        <v>-454.60715000000346</v>
      </c>
    </row>
  </sheetData>
  <sheetProtection selectLockedCells="1" selectUnlockedCells="1"/>
  <mergeCells count="7">
    <mergeCell ref="A1:J1"/>
    <mergeCell ref="A2:J2"/>
    <mergeCell ref="A3:J3"/>
    <mergeCell ref="A4:J4"/>
    <mergeCell ref="A6:J6"/>
    <mergeCell ref="A197:F197"/>
    <mergeCell ref="A7:J7"/>
  </mergeCells>
  <pageMargins left="0.74803149606299213" right="0.15748031496062992" top="0.55118110236220474" bottom="0.43307086614173229" header="0.51181102362204722" footer="0.19685039370078741"/>
  <pageSetup paperSize="9" scale="57" fitToHeight="3" orientation="portrait" verticalDpi="300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Z196"/>
  <sheetViews>
    <sheetView workbookViewId="0">
      <selection activeCell="L12" sqref="L12"/>
    </sheetView>
  </sheetViews>
  <sheetFormatPr defaultRowHeight="12.75"/>
  <cols>
    <col min="1" max="1" width="66.85546875" style="107" customWidth="1"/>
    <col min="2" max="2" width="5.28515625" style="107" customWidth="1"/>
    <col min="3" max="3" width="9.5703125" style="107" customWidth="1"/>
    <col min="4" max="4" width="15.7109375" style="107" customWidth="1"/>
    <col min="5" max="5" width="5.5703125" style="107" customWidth="1"/>
    <col min="6" max="6" width="17.42578125" style="107" customWidth="1"/>
    <col min="7" max="7" width="16.42578125" customWidth="1"/>
    <col min="8" max="8" width="11.85546875" customWidth="1"/>
    <col min="9" max="9" width="10.7109375" customWidth="1"/>
    <col min="10" max="46" width="9.140625" customWidth="1"/>
    <col min="47" max="47" width="9.140625" style="107" bestFit="1"/>
    <col min="48" max="16384" width="9.140625" style="107"/>
  </cols>
  <sheetData>
    <row r="1" spans="1:234" s="7" customFormat="1" ht="15" customHeight="1">
      <c r="A1" s="304" t="s">
        <v>284</v>
      </c>
      <c r="B1" s="305"/>
      <c r="C1" s="305"/>
      <c r="D1" s="305"/>
      <c r="E1" s="305"/>
      <c r="F1" s="305"/>
      <c r="G1" s="305"/>
      <c r="H1" s="305"/>
      <c r="I1" s="305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s="7" customFormat="1" ht="14.25" customHeight="1">
      <c r="A2" s="304" t="s">
        <v>274</v>
      </c>
      <c r="B2" s="305"/>
      <c r="C2" s="305"/>
      <c r="D2" s="305"/>
      <c r="E2" s="305"/>
      <c r="F2" s="305"/>
      <c r="G2" s="305"/>
      <c r="H2" s="305"/>
      <c r="I2" s="305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s="7" customFormat="1" ht="14.25" customHeight="1">
      <c r="A3" s="304" t="s">
        <v>285</v>
      </c>
      <c r="B3" s="305"/>
      <c r="C3" s="305"/>
      <c r="D3" s="305"/>
      <c r="E3" s="305"/>
      <c r="F3" s="305"/>
      <c r="G3" s="305"/>
      <c r="H3" s="305"/>
      <c r="I3" s="305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s="7" customFormat="1" ht="14.25" customHeight="1">
      <c r="A4" s="304" t="s">
        <v>287</v>
      </c>
      <c r="B4" s="305"/>
      <c r="C4" s="305"/>
      <c r="D4" s="305"/>
      <c r="E4" s="305"/>
      <c r="F4" s="305"/>
      <c r="G4" s="305"/>
      <c r="H4" s="305"/>
      <c r="I4" s="305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s="7" customFormat="1" ht="14.25" customHeight="1">
      <c r="A5" s="323"/>
      <c r="B5" s="323"/>
      <c r="C5" s="323"/>
      <c r="D5" s="323"/>
      <c r="E5" s="323"/>
      <c r="F5" s="323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s="7" customFormat="1" ht="14.25" customHeight="1">
      <c r="A6" s="302" t="s">
        <v>286</v>
      </c>
      <c r="B6" s="302"/>
      <c r="C6" s="302"/>
      <c r="D6" s="302"/>
      <c r="E6" s="302"/>
      <c r="F6" s="302"/>
      <c r="G6" s="305"/>
      <c r="H6" s="305"/>
      <c r="I6" s="305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s="7" customFormat="1" ht="14.25" customHeight="1">
      <c r="A7" s="302" t="s">
        <v>194</v>
      </c>
      <c r="B7" s="302"/>
      <c r="C7" s="302"/>
      <c r="D7" s="302"/>
      <c r="E7" s="302"/>
      <c r="F7" s="302"/>
      <c r="G7" s="305"/>
      <c r="H7" s="305"/>
      <c r="I7" s="305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s="7" customFormat="1" ht="14.25" customHeight="1">
      <c r="A8" s="302" t="s">
        <v>288</v>
      </c>
      <c r="B8" s="302"/>
      <c r="C8" s="302"/>
      <c r="D8" s="302"/>
      <c r="E8" s="302"/>
      <c r="F8" s="302"/>
      <c r="G8" s="305"/>
      <c r="H8" s="305"/>
      <c r="I8" s="305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s="7" customFormat="1" ht="14.25" customHeight="1">
      <c r="A9" s="298"/>
      <c r="B9" s="298"/>
      <c r="C9" s="298"/>
      <c r="D9" s="298"/>
      <c r="E9" s="298"/>
      <c r="F9" s="298"/>
      <c r="G9" s="300"/>
      <c r="H9" s="324" t="s">
        <v>0</v>
      </c>
      <c r="I9" s="300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s="331" customFormat="1" ht="77.25" customHeight="1">
      <c r="A10" s="325" t="s">
        <v>1</v>
      </c>
      <c r="B10" s="326" t="s">
        <v>3</v>
      </c>
      <c r="C10" s="326" t="s">
        <v>4</v>
      </c>
      <c r="D10" s="327" t="s">
        <v>5</v>
      </c>
      <c r="E10" s="328" t="s">
        <v>6</v>
      </c>
      <c r="F10" s="329" t="s">
        <v>281</v>
      </c>
      <c r="G10" s="329" t="s">
        <v>282</v>
      </c>
      <c r="H10" s="330" t="s">
        <v>277</v>
      </c>
      <c r="I10" s="330" t="s">
        <v>278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36" hidden="1">
      <c r="A11" s="108" t="s">
        <v>7</v>
      </c>
      <c r="B11" s="109"/>
      <c r="C11" s="109"/>
      <c r="D11" s="110"/>
      <c r="E11" s="110"/>
      <c r="F11" s="111">
        <f>SUM('№ 2'!G10)</f>
        <v>40621</v>
      </c>
      <c r="G11" s="111">
        <f>SUM('№ 2'!H10)</f>
        <v>40166.392849999997</v>
      </c>
    </row>
    <row r="12" spans="1:234" ht="15.75">
      <c r="A12" s="112" t="s">
        <v>8</v>
      </c>
      <c r="B12" s="113" t="s">
        <v>9</v>
      </c>
      <c r="C12" s="114"/>
      <c r="D12" s="115"/>
      <c r="E12" s="115"/>
      <c r="F12" s="116">
        <f>SUM(F21+F31+F42+F16)+F34+F37</f>
        <v>6475.4775299999992</v>
      </c>
      <c r="G12" s="116">
        <f>SUM(G21+G31+G42+G16)+G34+G37</f>
        <v>6451.3058299999984</v>
      </c>
      <c r="H12" s="332">
        <f>SUM(G12/F12*100)</f>
        <v>99.626719421262493</v>
      </c>
      <c r="I12" s="333">
        <f>SUM(G12-F12)</f>
        <v>-24.171700000000783</v>
      </c>
    </row>
    <row r="13" spans="1:234" s="100" customFormat="1" ht="31.5" hidden="1" customHeight="1">
      <c r="A13" s="117" t="s">
        <v>10</v>
      </c>
      <c r="B13" s="118" t="s">
        <v>9</v>
      </c>
      <c r="C13" s="118" t="s">
        <v>11</v>
      </c>
      <c r="D13" s="119"/>
      <c r="E13" s="119"/>
      <c r="F13" s="120">
        <f>SUM(F14)</f>
        <v>0</v>
      </c>
      <c r="G13" s="120">
        <f>SUM(G14)</f>
        <v>0</v>
      </c>
      <c r="H13" s="332" t="e">
        <f t="shared" ref="H13:H76" si="0">SUM(G13/F13*100)</f>
        <v>#DIV/0!</v>
      </c>
      <c r="I13" s="333">
        <f t="shared" ref="I13:I76" si="1">SUM(G13-F13)</f>
        <v>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</row>
    <row r="14" spans="1:234" s="101" customFormat="1" ht="49.5" hidden="1" customHeight="1">
      <c r="A14" s="121" t="s">
        <v>12</v>
      </c>
      <c r="B14" s="122" t="s">
        <v>9</v>
      </c>
      <c r="C14" s="122" t="s">
        <v>11</v>
      </c>
      <c r="D14" s="123" t="s">
        <v>13</v>
      </c>
      <c r="E14" s="123"/>
      <c r="F14" s="124">
        <f>F15</f>
        <v>0</v>
      </c>
      <c r="G14" s="124">
        <f>G15</f>
        <v>0</v>
      </c>
      <c r="H14" s="332" t="e">
        <f t="shared" si="0"/>
        <v>#DIV/0!</v>
      </c>
      <c r="I14" s="333">
        <f t="shared" si="1"/>
        <v>0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07"/>
      <c r="BP14" s="107"/>
      <c r="BQ14" s="107"/>
      <c r="BR14" s="107"/>
    </row>
    <row r="15" spans="1:234" s="102" customFormat="1" ht="51.75" hidden="1" customHeight="1">
      <c r="A15" s="125" t="s">
        <v>14</v>
      </c>
      <c r="B15" s="126" t="s">
        <v>9</v>
      </c>
      <c r="C15" s="126" t="s">
        <v>11</v>
      </c>
      <c r="D15" s="127" t="s">
        <v>13</v>
      </c>
      <c r="E15" s="127" t="s">
        <v>15</v>
      </c>
      <c r="F15" s="128"/>
      <c r="G15" s="128"/>
      <c r="H15" s="332" t="e">
        <f t="shared" si="0"/>
        <v>#DIV/0!</v>
      </c>
      <c r="I15" s="333">
        <f t="shared" si="1"/>
        <v>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</row>
    <row r="16" spans="1:234" s="100" customFormat="1" ht="39.75" customHeight="1">
      <c r="A16" s="117" t="s">
        <v>16</v>
      </c>
      <c r="B16" s="118" t="s">
        <v>9</v>
      </c>
      <c r="C16" s="118" t="s">
        <v>17</v>
      </c>
      <c r="D16" s="119"/>
      <c r="E16" s="119"/>
      <c r="F16" s="120">
        <f>SUM(F17)+F19</f>
        <v>9.9</v>
      </c>
      <c r="G16" s="120">
        <f>SUM(G17)+G19</f>
        <v>9.9</v>
      </c>
      <c r="H16" s="332">
        <f t="shared" si="0"/>
        <v>100</v>
      </c>
      <c r="I16" s="333">
        <f t="shared" si="1"/>
        <v>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</row>
    <row r="17" spans="1:70" s="101" customFormat="1" ht="38.25">
      <c r="A17" s="129" t="s">
        <v>18</v>
      </c>
      <c r="B17" s="122" t="s">
        <v>9</v>
      </c>
      <c r="C17" s="122" t="s">
        <v>17</v>
      </c>
      <c r="D17" s="123" t="s">
        <v>19</v>
      </c>
      <c r="E17" s="123"/>
      <c r="F17" s="124">
        <f>F18</f>
        <v>1.35</v>
      </c>
      <c r="G17" s="124">
        <f>G18</f>
        <v>1.35</v>
      </c>
      <c r="H17" s="332">
        <f t="shared" si="0"/>
        <v>100</v>
      </c>
      <c r="I17" s="333">
        <f t="shared" si="1"/>
        <v>0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  <c r="BI17" s="107"/>
      <c r="BJ17" s="107"/>
      <c r="BK17" s="107"/>
      <c r="BL17" s="107"/>
      <c r="BM17" s="107"/>
      <c r="BN17" s="107"/>
      <c r="BO17" s="107"/>
      <c r="BP17" s="107"/>
      <c r="BQ17" s="107"/>
      <c r="BR17" s="107"/>
    </row>
    <row r="18" spans="1:70" s="101" customFormat="1" ht="51.75" customHeight="1">
      <c r="A18" s="125" t="s">
        <v>14</v>
      </c>
      <c r="B18" s="126" t="s">
        <v>9</v>
      </c>
      <c r="C18" s="126" t="s">
        <v>17</v>
      </c>
      <c r="D18" s="127" t="s">
        <v>19</v>
      </c>
      <c r="E18" s="127" t="s">
        <v>15</v>
      </c>
      <c r="F18" s="128">
        <f>SUM('№ 2'!G17)</f>
        <v>1.35</v>
      </c>
      <c r="G18" s="128">
        <f>SUM('№ 2'!H17)</f>
        <v>1.35</v>
      </c>
      <c r="H18" s="332">
        <f t="shared" si="0"/>
        <v>100</v>
      </c>
      <c r="I18" s="333">
        <f t="shared" si="1"/>
        <v>0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107"/>
      <c r="BK18" s="107"/>
      <c r="BL18" s="107"/>
      <c r="BM18" s="107"/>
      <c r="BN18" s="107"/>
      <c r="BO18" s="107"/>
      <c r="BP18" s="107"/>
      <c r="BQ18" s="107"/>
      <c r="BR18" s="107"/>
    </row>
    <row r="19" spans="1:70" s="101" customFormat="1" ht="49.5" customHeight="1">
      <c r="A19" s="129" t="s">
        <v>20</v>
      </c>
      <c r="B19" s="122" t="s">
        <v>9</v>
      </c>
      <c r="C19" s="122" t="s">
        <v>17</v>
      </c>
      <c r="D19" s="123" t="s">
        <v>21</v>
      </c>
      <c r="E19" s="123"/>
      <c r="F19" s="124">
        <f>F20</f>
        <v>8.5500000000000007</v>
      </c>
      <c r="G19" s="124">
        <f>G20</f>
        <v>8.5500000000000007</v>
      </c>
      <c r="H19" s="332">
        <f t="shared" si="0"/>
        <v>100</v>
      </c>
      <c r="I19" s="333">
        <f t="shared" si="1"/>
        <v>0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  <c r="BI19" s="107"/>
      <c r="BJ19" s="107"/>
      <c r="BK19" s="107"/>
      <c r="BL19" s="107"/>
      <c r="BM19" s="107"/>
      <c r="BN19" s="107"/>
      <c r="BO19" s="107"/>
      <c r="BP19" s="107"/>
      <c r="BQ19" s="107"/>
      <c r="BR19" s="107"/>
    </row>
    <row r="20" spans="1:70" s="101" customFormat="1" ht="51" customHeight="1">
      <c r="A20" s="125" t="s">
        <v>14</v>
      </c>
      <c r="B20" s="126" t="s">
        <v>9</v>
      </c>
      <c r="C20" s="126" t="s">
        <v>17</v>
      </c>
      <c r="D20" s="127" t="s">
        <v>21</v>
      </c>
      <c r="E20" s="127" t="s">
        <v>15</v>
      </c>
      <c r="F20" s="128">
        <f>SUM('№ 2'!G19)</f>
        <v>8.5500000000000007</v>
      </c>
      <c r="G20" s="128">
        <f>SUM('№ 2'!H19)</f>
        <v>8.5500000000000007</v>
      </c>
      <c r="H20" s="332">
        <f t="shared" si="0"/>
        <v>100</v>
      </c>
      <c r="I20" s="333">
        <f t="shared" si="1"/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</row>
    <row r="21" spans="1:70" ht="38.25">
      <c r="A21" s="117" t="s">
        <v>22</v>
      </c>
      <c r="B21" s="118" t="s">
        <v>9</v>
      </c>
      <c r="C21" s="118" t="s">
        <v>23</v>
      </c>
      <c r="D21" s="119"/>
      <c r="E21" s="119"/>
      <c r="F21" s="120">
        <f>F22+F27+F29</f>
        <v>5444.9589099999994</v>
      </c>
      <c r="G21" s="120">
        <f>G22+G27+G29</f>
        <v>5420.787409999999</v>
      </c>
      <c r="H21" s="332">
        <f t="shared" si="0"/>
        <v>99.556075621514651</v>
      </c>
      <c r="I21" s="333">
        <f t="shared" si="1"/>
        <v>-24.171500000000378</v>
      </c>
    </row>
    <row r="22" spans="1:70" ht="38.25">
      <c r="A22" s="129" t="s">
        <v>24</v>
      </c>
      <c r="B22" s="122" t="s">
        <v>9</v>
      </c>
      <c r="C22" s="122" t="s">
        <v>23</v>
      </c>
      <c r="D22" s="123" t="s">
        <v>25</v>
      </c>
      <c r="E22" s="123"/>
      <c r="F22" s="124">
        <f>F23+F24+F25+F26</f>
        <v>4529.0448999999999</v>
      </c>
      <c r="G22" s="124">
        <f>G23+G24+G25+G26</f>
        <v>4504.8733999999995</v>
      </c>
      <c r="H22" s="332">
        <f t="shared" si="0"/>
        <v>99.466300278895432</v>
      </c>
      <c r="I22" s="333">
        <f t="shared" si="1"/>
        <v>-24.171500000000378</v>
      </c>
    </row>
    <row r="23" spans="1:70" s="102" customFormat="1" ht="51">
      <c r="A23" s="125" t="s">
        <v>14</v>
      </c>
      <c r="B23" s="126" t="s">
        <v>9</v>
      </c>
      <c r="C23" s="126" t="s">
        <v>23</v>
      </c>
      <c r="D23" s="127" t="s">
        <v>25</v>
      </c>
      <c r="E23" s="127" t="s">
        <v>15</v>
      </c>
      <c r="F23" s="128">
        <f>SUM('№ 2'!G22)</f>
        <v>3446.1492499999999</v>
      </c>
      <c r="G23" s="128">
        <f>SUM('№ 2'!H22)</f>
        <v>3446.1492499999999</v>
      </c>
      <c r="H23" s="332">
        <f t="shared" si="0"/>
        <v>100</v>
      </c>
      <c r="I23" s="333">
        <f t="shared" si="1"/>
        <v>0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  <c r="BI23" s="107"/>
      <c r="BJ23" s="107"/>
      <c r="BK23" s="107"/>
      <c r="BL23" s="107"/>
      <c r="BM23" s="107"/>
      <c r="BN23" s="107"/>
      <c r="BO23" s="107"/>
      <c r="BP23" s="107"/>
      <c r="BQ23" s="107"/>
      <c r="BR23" s="107"/>
    </row>
    <row r="24" spans="1:70" s="102" customFormat="1" ht="25.5">
      <c r="A24" s="125" t="s">
        <v>26</v>
      </c>
      <c r="B24" s="126" t="s">
        <v>9</v>
      </c>
      <c r="C24" s="126" t="s">
        <v>23</v>
      </c>
      <c r="D24" s="127" t="s">
        <v>25</v>
      </c>
      <c r="E24" s="127" t="s">
        <v>28</v>
      </c>
      <c r="F24" s="128">
        <f>SUM('№ 2'!G23)</f>
        <v>1013.05057</v>
      </c>
      <c r="G24" s="128">
        <f>SUM('№ 2'!H23)</f>
        <v>988.87906999999996</v>
      </c>
      <c r="H24" s="332">
        <f t="shared" si="0"/>
        <v>97.61398880610669</v>
      </c>
      <c r="I24" s="333">
        <f t="shared" si="1"/>
        <v>-24.171500000000037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</row>
    <row r="25" spans="1:70" s="102" customFormat="1" hidden="1">
      <c r="A25" s="130" t="s">
        <v>29</v>
      </c>
      <c r="B25" s="126" t="s">
        <v>9</v>
      </c>
      <c r="C25" s="126" t="s">
        <v>23</v>
      </c>
      <c r="D25" s="127" t="s">
        <v>25</v>
      </c>
      <c r="E25" s="127" t="s">
        <v>30</v>
      </c>
      <c r="F25" s="128">
        <f>SUM('№ 2'!G24)</f>
        <v>0</v>
      </c>
      <c r="G25" s="128">
        <f>SUM('№ 2'!H24)</f>
        <v>0</v>
      </c>
      <c r="H25" s="332" t="e">
        <f t="shared" si="0"/>
        <v>#DIV/0!</v>
      </c>
      <c r="I25" s="333">
        <f t="shared" si="1"/>
        <v>0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7"/>
      <c r="BN25" s="107"/>
      <c r="BO25" s="107"/>
      <c r="BP25" s="107"/>
      <c r="BQ25" s="107"/>
      <c r="BR25" s="107"/>
    </row>
    <row r="26" spans="1:70" s="102" customFormat="1">
      <c r="A26" s="130" t="s">
        <v>31</v>
      </c>
      <c r="B26" s="126" t="s">
        <v>9</v>
      </c>
      <c r="C26" s="126" t="s">
        <v>23</v>
      </c>
      <c r="D26" s="127" t="s">
        <v>25</v>
      </c>
      <c r="E26" s="127" t="s">
        <v>27</v>
      </c>
      <c r="F26" s="128">
        <f>SUM('№ 2'!G25)</f>
        <v>69.845079999999996</v>
      </c>
      <c r="G26" s="128">
        <f>SUM('№ 2'!H25)</f>
        <v>69.845079999999996</v>
      </c>
      <c r="H26" s="332">
        <f t="shared" si="0"/>
        <v>100</v>
      </c>
      <c r="I26" s="333">
        <f t="shared" si="1"/>
        <v>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</row>
    <row r="27" spans="1:70" ht="47.25" customHeight="1">
      <c r="A27" s="129" t="s">
        <v>32</v>
      </c>
      <c r="B27" s="122" t="s">
        <v>9</v>
      </c>
      <c r="C27" s="122" t="s">
        <v>23</v>
      </c>
      <c r="D27" s="123" t="s">
        <v>33</v>
      </c>
      <c r="E27" s="123"/>
      <c r="F27" s="124">
        <f>F28</f>
        <v>915.91400999999996</v>
      </c>
      <c r="G27" s="124">
        <f>G28</f>
        <v>915.91400999999996</v>
      </c>
      <c r="H27" s="332">
        <f t="shared" si="0"/>
        <v>100</v>
      </c>
      <c r="I27" s="333">
        <f t="shared" si="1"/>
        <v>0</v>
      </c>
    </row>
    <row r="28" spans="1:70" ht="24.75" customHeight="1">
      <c r="A28" s="125" t="s">
        <v>14</v>
      </c>
      <c r="B28" s="126" t="s">
        <v>9</v>
      </c>
      <c r="C28" s="126" t="s">
        <v>23</v>
      </c>
      <c r="D28" s="127" t="s">
        <v>33</v>
      </c>
      <c r="E28" s="127" t="s">
        <v>15</v>
      </c>
      <c r="F28" s="128">
        <f>SUM('№ 2'!G27)</f>
        <v>915.91400999999996</v>
      </c>
      <c r="G28" s="128">
        <f>SUM('№ 2'!H27)</f>
        <v>915.91400999999996</v>
      </c>
      <c r="H28" s="332">
        <f t="shared" si="0"/>
        <v>100</v>
      </c>
      <c r="I28" s="333">
        <f t="shared" si="1"/>
        <v>0</v>
      </c>
    </row>
    <row r="29" spans="1:70" s="101" customFormat="1" ht="51" hidden="1">
      <c r="A29" s="129" t="s">
        <v>34</v>
      </c>
      <c r="B29" s="122" t="s">
        <v>9</v>
      </c>
      <c r="C29" s="122" t="s">
        <v>23</v>
      </c>
      <c r="D29" s="123" t="s">
        <v>35</v>
      </c>
      <c r="E29" s="123"/>
      <c r="F29" s="124">
        <f>F30</f>
        <v>0</v>
      </c>
      <c r="G29" s="124">
        <f>G30</f>
        <v>0</v>
      </c>
      <c r="H29" s="332" t="e">
        <f t="shared" si="0"/>
        <v>#DIV/0!</v>
      </c>
      <c r="I29" s="333">
        <f t="shared" si="1"/>
        <v>0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  <c r="BM29" s="107"/>
      <c r="BN29" s="107"/>
      <c r="BO29" s="107"/>
      <c r="BP29" s="107"/>
      <c r="BQ29" s="107"/>
      <c r="BR29" s="107"/>
    </row>
    <row r="30" spans="1:70" s="102" customFormat="1" hidden="1">
      <c r="A30" s="130" t="s">
        <v>29</v>
      </c>
      <c r="B30" s="126" t="s">
        <v>9</v>
      </c>
      <c r="C30" s="126" t="s">
        <v>23</v>
      </c>
      <c r="D30" s="127" t="s">
        <v>35</v>
      </c>
      <c r="E30" s="127" t="s">
        <v>30</v>
      </c>
      <c r="F30" s="128">
        <f>SUM('№ 2'!G29)</f>
        <v>0</v>
      </c>
      <c r="G30" s="128">
        <f>SUM('№ 2'!H29)</f>
        <v>0</v>
      </c>
      <c r="H30" s="332" t="e">
        <f t="shared" si="0"/>
        <v>#DIV/0!</v>
      </c>
      <c r="I30" s="333">
        <f t="shared" si="1"/>
        <v>0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</row>
    <row r="31" spans="1:70" ht="26.25" customHeight="1">
      <c r="A31" s="131" t="s">
        <v>36</v>
      </c>
      <c r="B31" s="118" t="s">
        <v>9</v>
      </c>
      <c r="C31" s="118" t="s">
        <v>37</v>
      </c>
      <c r="D31" s="119"/>
      <c r="E31" s="119"/>
      <c r="F31" s="120">
        <f>F32</f>
        <v>218</v>
      </c>
      <c r="G31" s="120">
        <f>G32</f>
        <v>218</v>
      </c>
      <c r="H31" s="332">
        <f t="shared" si="0"/>
        <v>100</v>
      </c>
      <c r="I31" s="333">
        <f t="shared" si="1"/>
        <v>0</v>
      </c>
    </row>
    <row r="32" spans="1:70" ht="25.5">
      <c r="A32" s="132" t="s">
        <v>38</v>
      </c>
      <c r="B32" s="122" t="s">
        <v>9</v>
      </c>
      <c r="C32" s="122" t="s">
        <v>37</v>
      </c>
      <c r="D32" s="123" t="s">
        <v>39</v>
      </c>
      <c r="E32" s="123"/>
      <c r="F32" s="124">
        <f>F33</f>
        <v>218</v>
      </c>
      <c r="G32" s="124">
        <f>G33</f>
        <v>218</v>
      </c>
      <c r="H32" s="332">
        <f t="shared" si="0"/>
        <v>100</v>
      </c>
      <c r="I32" s="333">
        <f t="shared" si="1"/>
        <v>0</v>
      </c>
    </row>
    <row r="33" spans="1:70" s="102" customFormat="1" ht="18" customHeight="1">
      <c r="A33" s="133" t="s">
        <v>64</v>
      </c>
      <c r="B33" s="126" t="s">
        <v>9</v>
      </c>
      <c r="C33" s="126" t="s">
        <v>37</v>
      </c>
      <c r="D33" s="127" t="s">
        <v>195</v>
      </c>
      <c r="E33" s="99" t="s">
        <v>65</v>
      </c>
      <c r="F33" s="128">
        <f>SUM('№ 2'!G32)</f>
        <v>218</v>
      </c>
      <c r="G33" s="128">
        <f>SUM('№ 2'!H32)</f>
        <v>218</v>
      </c>
      <c r="H33" s="332">
        <f t="shared" si="0"/>
        <v>100</v>
      </c>
      <c r="I33" s="333">
        <f t="shared" si="1"/>
        <v>0</v>
      </c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</row>
    <row r="34" spans="1:70" s="102" customFormat="1" hidden="1">
      <c r="A34" s="131" t="s">
        <v>196</v>
      </c>
      <c r="B34" s="118" t="s">
        <v>9</v>
      </c>
      <c r="C34" s="118" t="s">
        <v>47</v>
      </c>
      <c r="D34" s="119"/>
      <c r="E34" s="119"/>
      <c r="F34" s="120">
        <f>F35</f>
        <v>0</v>
      </c>
      <c r="G34" s="120">
        <f>G35</f>
        <v>0</v>
      </c>
      <c r="H34" s="332" t="e">
        <f t="shared" si="0"/>
        <v>#DIV/0!</v>
      </c>
      <c r="I34" s="333">
        <f t="shared" si="1"/>
        <v>0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</row>
    <row r="35" spans="1:70" s="102" customFormat="1" ht="16.5" hidden="1" customHeight="1">
      <c r="A35" s="129" t="s">
        <v>48</v>
      </c>
      <c r="B35" s="122" t="s">
        <v>9</v>
      </c>
      <c r="C35" s="122" t="s">
        <v>47</v>
      </c>
      <c r="D35" s="123" t="s">
        <v>35</v>
      </c>
      <c r="E35" s="123"/>
      <c r="F35" s="124">
        <f>F36</f>
        <v>0</v>
      </c>
      <c r="G35" s="124">
        <f>G36</f>
        <v>0</v>
      </c>
      <c r="H35" s="332" t="e">
        <f t="shared" si="0"/>
        <v>#DIV/0!</v>
      </c>
      <c r="I35" s="333">
        <f t="shared" si="1"/>
        <v>0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</row>
    <row r="36" spans="1:70" s="102" customFormat="1" hidden="1">
      <c r="A36" s="130" t="s">
        <v>31</v>
      </c>
      <c r="B36" s="126" t="s">
        <v>9</v>
      </c>
      <c r="C36" s="126" t="s">
        <v>47</v>
      </c>
      <c r="D36" s="127" t="s">
        <v>35</v>
      </c>
      <c r="E36" s="127" t="s">
        <v>27</v>
      </c>
      <c r="F36" s="128">
        <f>SUM('№ 2'!G40)</f>
        <v>0</v>
      </c>
      <c r="G36" s="128">
        <f>SUM('№ 2'!H40)</f>
        <v>0</v>
      </c>
      <c r="H36" s="332" t="e">
        <f t="shared" si="0"/>
        <v>#DIV/0!</v>
      </c>
      <c r="I36" s="333">
        <f t="shared" si="1"/>
        <v>0</v>
      </c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</row>
    <row r="37" spans="1:70" s="102" customFormat="1" hidden="1">
      <c r="A37" s="131" t="s">
        <v>40</v>
      </c>
      <c r="B37" s="134" t="s">
        <v>9</v>
      </c>
      <c r="C37" s="134" t="s">
        <v>41</v>
      </c>
      <c r="D37" s="135"/>
      <c r="E37" s="135"/>
      <c r="F37" s="136">
        <f>SUM(F38+F40)</f>
        <v>0</v>
      </c>
      <c r="G37" s="136">
        <f>SUM(G38+G40)</f>
        <v>0</v>
      </c>
      <c r="H37" s="332" t="e">
        <f t="shared" si="0"/>
        <v>#DIV/0!</v>
      </c>
      <c r="I37" s="333">
        <f t="shared" si="1"/>
        <v>0</v>
      </c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</row>
    <row r="38" spans="1:70" s="102" customFormat="1" ht="51" hidden="1">
      <c r="A38" s="132" t="s">
        <v>42</v>
      </c>
      <c r="B38" s="122" t="s">
        <v>9</v>
      </c>
      <c r="C38" s="122" t="s">
        <v>41</v>
      </c>
      <c r="D38" s="123" t="s">
        <v>43</v>
      </c>
      <c r="E38" s="123"/>
      <c r="F38" s="137">
        <f>SUM(F39)</f>
        <v>0</v>
      </c>
      <c r="G38" s="137">
        <f>SUM(G39)</f>
        <v>0</v>
      </c>
      <c r="H38" s="332" t="e">
        <f t="shared" si="0"/>
        <v>#DIV/0!</v>
      </c>
      <c r="I38" s="333">
        <f t="shared" si="1"/>
        <v>0</v>
      </c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</row>
    <row r="39" spans="1:70" s="102" customFormat="1" ht="25.5" hidden="1">
      <c r="A39" s="125" t="s">
        <v>26</v>
      </c>
      <c r="B39" s="126" t="s">
        <v>9</v>
      </c>
      <c r="C39" s="126" t="s">
        <v>41</v>
      </c>
      <c r="D39" s="127" t="s">
        <v>43</v>
      </c>
      <c r="E39" s="127" t="s">
        <v>27</v>
      </c>
      <c r="F39" s="137">
        <f>SUM('№ 2'!G35)</f>
        <v>0</v>
      </c>
      <c r="G39" s="137">
        <f>SUM('№ 2'!H35)</f>
        <v>0</v>
      </c>
      <c r="H39" s="332" t="e">
        <f t="shared" si="0"/>
        <v>#DIV/0!</v>
      </c>
      <c r="I39" s="333">
        <f t="shared" si="1"/>
        <v>0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</row>
    <row r="40" spans="1:70" s="102" customFormat="1" ht="54" hidden="1" customHeight="1">
      <c r="A40" s="132" t="s">
        <v>44</v>
      </c>
      <c r="B40" s="122" t="s">
        <v>9</v>
      </c>
      <c r="C40" s="122" t="s">
        <v>41</v>
      </c>
      <c r="D40" s="123" t="s">
        <v>45</v>
      </c>
      <c r="E40" s="123"/>
      <c r="F40" s="124">
        <f>F41</f>
        <v>0</v>
      </c>
      <c r="G40" s="124">
        <f>G41</f>
        <v>0</v>
      </c>
      <c r="H40" s="332" t="e">
        <f t="shared" si="0"/>
        <v>#DIV/0!</v>
      </c>
      <c r="I40" s="333">
        <f t="shared" si="1"/>
        <v>0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7"/>
      <c r="BN40" s="107"/>
      <c r="BO40" s="107"/>
      <c r="BP40" s="107"/>
      <c r="BQ40" s="107"/>
      <c r="BR40" s="107"/>
    </row>
    <row r="41" spans="1:70" s="102" customFormat="1" ht="25.5" hidden="1">
      <c r="A41" s="125" t="s">
        <v>26</v>
      </c>
      <c r="B41" s="126" t="s">
        <v>9</v>
      </c>
      <c r="C41" s="126" t="s">
        <v>41</v>
      </c>
      <c r="D41" s="127" t="s">
        <v>45</v>
      </c>
      <c r="E41" s="127" t="s">
        <v>28</v>
      </c>
      <c r="F41" s="128">
        <f>SUM('№ 2'!G37)</f>
        <v>0</v>
      </c>
      <c r="G41" s="128">
        <f>SUM('№ 2'!H37)</f>
        <v>0</v>
      </c>
      <c r="H41" s="332" t="e">
        <f t="shared" si="0"/>
        <v>#DIV/0!</v>
      </c>
      <c r="I41" s="333">
        <f t="shared" si="1"/>
        <v>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</row>
    <row r="42" spans="1:70" s="103" customFormat="1">
      <c r="A42" s="117" t="s">
        <v>197</v>
      </c>
      <c r="B42" s="118" t="s">
        <v>9</v>
      </c>
      <c r="C42" s="118" t="s">
        <v>50</v>
      </c>
      <c r="D42" s="119"/>
      <c r="E42" s="119"/>
      <c r="F42" s="120">
        <f>F43+F49+F51+F53+F57+F55+F59+F47</f>
        <v>802.61861999999996</v>
      </c>
      <c r="G42" s="120">
        <f>G43+G49+G51+G53+G57+G55+G59+G47</f>
        <v>802.61842000000001</v>
      </c>
      <c r="H42" s="332">
        <f t="shared" si="0"/>
        <v>99.999975081564898</v>
      </c>
      <c r="I42" s="333">
        <f t="shared" si="1"/>
        <v>-1.9999999994979589E-4</v>
      </c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</row>
    <row r="43" spans="1:70" s="103" customFormat="1" ht="38.25">
      <c r="A43" s="129" t="s">
        <v>24</v>
      </c>
      <c r="B43" s="122" t="s">
        <v>9</v>
      </c>
      <c r="C43" s="122" t="s">
        <v>50</v>
      </c>
      <c r="D43" s="123" t="s">
        <v>25</v>
      </c>
      <c r="E43" s="123"/>
      <c r="F43" s="138">
        <f>SUM(F44:F46)</f>
        <v>502.08390999999995</v>
      </c>
      <c r="G43" s="138">
        <f>SUM(G44:G46)</f>
        <v>502.08371</v>
      </c>
      <c r="H43" s="332">
        <f t="shared" si="0"/>
        <v>99.999960166020855</v>
      </c>
      <c r="I43" s="333">
        <f t="shared" si="1"/>
        <v>-1.9999999994979589E-4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</row>
    <row r="44" spans="1:70" s="103" customFormat="1" ht="51">
      <c r="A44" s="32" t="s">
        <v>14</v>
      </c>
      <c r="B44" s="126" t="s">
        <v>9</v>
      </c>
      <c r="C44" s="126" t="s">
        <v>50</v>
      </c>
      <c r="D44" s="127" t="s">
        <v>25</v>
      </c>
      <c r="E44" s="127" t="s">
        <v>15</v>
      </c>
      <c r="F44" s="128">
        <f>SUM('№ 2'!G43)</f>
        <v>174.33799999999999</v>
      </c>
      <c r="G44" s="128">
        <f>SUM('№ 2'!H43)</f>
        <v>174.33779999999999</v>
      </c>
      <c r="H44" s="332">
        <f t="shared" si="0"/>
        <v>99.999885280317528</v>
      </c>
      <c r="I44" s="333">
        <f t="shared" si="1"/>
        <v>-2.0000000000663931E-4</v>
      </c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</row>
    <row r="45" spans="1:70" s="103" customFormat="1">
      <c r="A45" s="130" t="s">
        <v>29</v>
      </c>
      <c r="B45" s="126" t="s">
        <v>9</v>
      </c>
      <c r="C45" s="126" t="s">
        <v>50</v>
      </c>
      <c r="D45" s="127" t="s">
        <v>25</v>
      </c>
      <c r="E45" s="127" t="s">
        <v>30</v>
      </c>
      <c r="F45" s="128">
        <f>SUM('№ 2'!G44)</f>
        <v>131</v>
      </c>
      <c r="G45" s="128">
        <f>SUM('№ 2'!H44)</f>
        <v>131</v>
      </c>
      <c r="H45" s="332">
        <f t="shared" si="0"/>
        <v>100</v>
      </c>
      <c r="I45" s="333">
        <f t="shared" si="1"/>
        <v>0</v>
      </c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</row>
    <row r="46" spans="1:70" s="103" customFormat="1">
      <c r="A46" s="89" t="s">
        <v>31</v>
      </c>
      <c r="B46" s="126" t="s">
        <v>9</v>
      </c>
      <c r="C46" s="126" t="s">
        <v>50</v>
      </c>
      <c r="D46" s="127" t="s">
        <v>25</v>
      </c>
      <c r="E46" s="127" t="s">
        <v>27</v>
      </c>
      <c r="F46" s="128">
        <f>SUM('№ 2'!G45)</f>
        <v>196.74591000000001</v>
      </c>
      <c r="G46" s="128">
        <f>SUM('№ 2'!H45)</f>
        <v>196.74591000000001</v>
      </c>
      <c r="H46" s="332">
        <f t="shared" si="0"/>
        <v>100</v>
      </c>
      <c r="I46" s="333">
        <f t="shared" si="1"/>
        <v>0</v>
      </c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</row>
    <row r="47" spans="1:70" s="103" customFormat="1" ht="38.25">
      <c r="A47" s="209" t="s">
        <v>32</v>
      </c>
      <c r="B47" s="151" t="s">
        <v>9</v>
      </c>
      <c r="C47" s="151" t="s">
        <v>50</v>
      </c>
      <c r="D47" s="31" t="s">
        <v>33</v>
      </c>
      <c r="E47" s="31"/>
      <c r="F47" s="296">
        <f>SUM(F48)</f>
        <v>63.798000000000002</v>
      </c>
      <c r="G47" s="296">
        <f>SUM(G48)</f>
        <v>63.798000000000002</v>
      </c>
      <c r="H47" s="332">
        <f t="shared" si="0"/>
        <v>100</v>
      </c>
      <c r="I47" s="333">
        <f t="shared" si="1"/>
        <v>0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</row>
    <row r="48" spans="1:70" s="103" customFormat="1" ht="51">
      <c r="A48" s="32" t="s">
        <v>14</v>
      </c>
      <c r="B48" s="153" t="s">
        <v>9</v>
      </c>
      <c r="C48" s="153" t="s">
        <v>50</v>
      </c>
      <c r="D48" s="63" t="s">
        <v>33</v>
      </c>
      <c r="E48" s="63" t="s">
        <v>15</v>
      </c>
      <c r="F48" s="128">
        <f>SUM('№ 2'!G47)</f>
        <v>63.798000000000002</v>
      </c>
      <c r="G48" s="128">
        <f>SUM('№ 2'!H47)</f>
        <v>63.798000000000002</v>
      </c>
      <c r="H48" s="332">
        <f t="shared" si="0"/>
        <v>100</v>
      </c>
      <c r="I48" s="333">
        <f t="shared" si="1"/>
        <v>0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</row>
    <row r="49" spans="1:70" s="103" customFormat="1" ht="29.25" customHeight="1">
      <c r="A49" s="139" t="s">
        <v>51</v>
      </c>
      <c r="B49" s="122" t="s">
        <v>9</v>
      </c>
      <c r="C49" s="122" t="s">
        <v>50</v>
      </c>
      <c r="D49" s="123" t="s">
        <v>52</v>
      </c>
      <c r="E49" s="123"/>
      <c r="F49" s="140">
        <f>F50</f>
        <v>236.73670999999999</v>
      </c>
      <c r="G49" s="140">
        <f>G50</f>
        <v>236.73670999999999</v>
      </c>
      <c r="H49" s="332">
        <f t="shared" si="0"/>
        <v>100</v>
      </c>
      <c r="I49" s="333">
        <f t="shared" si="1"/>
        <v>0</v>
      </c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</row>
    <row r="50" spans="1:70" s="104" customFormat="1" ht="25.5">
      <c r="A50" s="125" t="s">
        <v>26</v>
      </c>
      <c r="B50" s="126" t="s">
        <v>9</v>
      </c>
      <c r="C50" s="126" t="s">
        <v>50</v>
      </c>
      <c r="D50" s="127" t="s">
        <v>52</v>
      </c>
      <c r="E50" s="127" t="s">
        <v>28</v>
      </c>
      <c r="F50" s="141">
        <f>SUM('№ 2'!G49)</f>
        <v>236.73670999999999</v>
      </c>
      <c r="G50" s="141">
        <f>SUM('№ 2'!H49)</f>
        <v>236.73670999999999</v>
      </c>
      <c r="H50" s="332">
        <f t="shared" si="0"/>
        <v>100</v>
      </c>
      <c r="I50" s="333">
        <f t="shared" si="1"/>
        <v>0</v>
      </c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</row>
    <row r="51" spans="1:70" s="104" customFormat="1" ht="102" hidden="1">
      <c r="A51" s="139" t="s">
        <v>198</v>
      </c>
      <c r="B51" s="122" t="s">
        <v>9</v>
      </c>
      <c r="C51" s="122" t="s">
        <v>50</v>
      </c>
      <c r="D51" s="123" t="s">
        <v>58</v>
      </c>
      <c r="E51" s="123"/>
      <c r="F51" s="140">
        <f>SUM(F52)</f>
        <v>0</v>
      </c>
      <c r="G51" s="140">
        <f>SUM(G52)</f>
        <v>0</v>
      </c>
      <c r="H51" s="332" t="e">
        <f t="shared" si="0"/>
        <v>#DIV/0!</v>
      </c>
      <c r="I51" s="333">
        <f t="shared" si="1"/>
        <v>0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</row>
    <row r="52" spans="1:70" s="104" customFormat="1" ht="51" hidden="1">
      <c r="A52" s="125" t="s">
        <v>14</v>
      </c>
      <c r="B52" s="126" t="s">
        <v>9</v>
      </c>
      <c r="C52" s="126" t="s">
        <v>50</v>
      </c>
      <c r="D52" s="127" t="s">
        <v>59</v>
      </c>
      <c r="E52" s="127" t="s">
        <v>15</v>
      </c>
      <c r="F52" s="141">
        <f>SUM('№ 2'!G55)</f>
        <v>0</v>
      </c>
      <c r="G52" s="141">
        <f>SUM('№ 2'!H55)</f>
        <v>0</v>
      </c>
      <c r="H52" s="332" t="e">
        <f t="shared" si="0"/>
        <v>#DIV/0!</v>
      </c>
      <c r="I52" s="333">
        <f t="shared" si="1"/>
        <v>0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</row>
    <row r="53" spans="1:70" s="104" customFormat="1" ht="51" hidden="1">
      <c r="A53" s="142" t="s">
        <v>53</v>
      </c>
      <c r="B53" s="122" t="s">
        <v>9</v>
      </c>
      <c r="C53" s="122" t="s">
        <v>50</v>
      </c>
      <c r="D53" s="123" t="s">
        <v>54</v>
      </c>
      <c r="E53" s="123"/>
      <c r="F53" s="140">
        <f>SUM(F54)</f>
        <v>0</v>
      </c>
      <c r="G53" s="140">
        <f>SUM(G54)</f>
        <v>0</v>
      </c>
      <c r="H53" s="332" t="e">
        <f t="shared" si="0"/>
        <v>#DIV/0!</v>
      </c>
      <c r="I53" s="333">
        <f t="shared" si="1"/>
        <v>0</v>
      </c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</row>
    <row r="54" spans="1:70" s="104" customFormat="1" hidden="1">
      <c r="A54" s="130" t="s">
        <v>29</v>
      </c>
      <c r="B54" s="126" t="s">
        <v>9</v>
      </c>
      <c r="C54" s="126" t="s">
        <v>50</v>
      </c>
      <c r="D54" s="127" t="s">
        <v>54</v>
      </c>
      <c r="E54" s="127" t="s">
        <v>30</v>
      </c>
      <c r="F54" s="141">
        <f>SUM('№ 2'!G51)</f>
        <v>0</v>
      </c>
      <c r="G54" s="141">
        <f>SUM('№ 2'!H51)</f>
        <v>0</v>
      </c>
      <c r="H54" s="332" t="e">
        <f t="shared" si="0"/>
        <v>#DIV/0!</v>
      </c>
      <c r="I54" s="333">
        <f t="shared" si="1"/>
        <v>0</v>
      </c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</row>
    <row r="55" spans="1:70" s="104" customFormat="1" ht="63.75" hidden="1">
      <c r="A55" s="142" t="s">
        <v>55</v>
      </c>
      <c r="B55" s="122" t="s">
        <v>9</v>
      </c>
      <c r="C55" s="122" t="s">
        <v>50</v>
      </c>
      <c r="D55" s="123" t="s">
        <v>56</v>
      </c>
      <c r="E55" s="123"/>
      <c r="F55" s="140">
        <f>SUM(F56)</f>
        <v>0</v>
      </c>
      <c r="G55" s="140">
        <f>SUM(G56)</f>
        <v>0</v>
      </c>
      <c r="H55" s="332" t="e">
        <f t="shared" si="0"/>
        <v>#DIV/0!</v>
      </c>
      <c r="I55" s="333">
        <f t="shared" si="1"/>
        <v>0</v>
      </c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</row>
    <row r="56" spans="1:70" s="104" customFormat="1" ht="25.5" hidden="1">
      <c r="A56" s="125" t="s">
        <v>26</v>
      </c>
      <c r="B56" s="126" t="s">
        <v>9</v>
      </c>
      <c r="C56" s="126" t="s">
        <v>50</v>
      </c>
      <c r="D56" s="127" t="s">
        <v>56</v>
      </c>
      <c r="E56" s="127" t="s">
        <v>28</v>
      </c>
      <c r="F56" s="141">
        <f>SUM('№ 2'!G53)</f>
        <v>0</v>
      </c>
      <c r="G56" s="141">
        <f>SUM('№ 2'!H53)</f>
        <v>0</v>
      </c>
      <c r="H56" s="332" t="e">
        <f t="shared" si="0"/>
        <v>#DIV/0!</v>
      </c>
      <c r="I56" s="333">
        <f t="shared" si="1"/>
        <v>0</v>
      </c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</row>
    <row r="57" spans="1:70" s="104" customFormat="1" ht="76.5" hidden="1">
      <c r="A57" s="142" t="s">
        <v>60</v>
      </c>
      <c r="B57" s="122" t="s">
        <v>9</v>
      </c>
      <c r="C57" s="122" t="s">
        <v>50</v>
      </c>
      <c r="D57" s="123" t="s">
        <v>61</v>
      </c>
      <c r="E57" s="123"/>
      <c r="F57" s="140">
        <f>SUM(F58)</f>
        <v>0</v>
      </c>
      <c r="G57" s="140">
        <f>SUM(G58)</f>
        <v>0</v>
      </c>
      <c r="H57" s="332" t="e">
        <f t="shared" si="0"/>
        <v>#DIV/0!</v>
      </c>
      <c r="I57" s="333">
        <f t="shared" si="1"/>
        <v>0</v>
      </c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07"/>
      <c r="BP57" s="107"/>
      <c r="BQ57" s="107"/>
      <c r="BR57" s="107"/>
    </row>
    <row r="58" spans="1:70" s="104" customFormat="1" ht="25.5" hidden="1">
      <c r="A58" s="125" t="s">
        <v>26</v>
      </c>
      <c r="B58" s="126" t="s">
        <v>9</v>
      </c>
      <c r="C58" s="126" t="s">
        <v>50</v>
      </c>
      <c r="D58" s="127" t="s">
        <v>61</v>
      </c>
      <c r="E58" s="127" t="s">
        <v>28</v>
      </c>
      <c r="F58" s="141">
        <f>SUM('№ 2'!G57)</f>
        <v>0</v>
      </c>
      <c r="G58" s="141">
        <f>SUM('№ 2'!H57)</f>
        <v>0</v>
      </c>
      <c r="H58" s="332" t="e">
        <f t="shared" si="0"/>
        <v>#DIV/0!</v>
      </c>
      <c r="I58" s="333">
        <f t="shared" si="1"/>
        <v>0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</row>
    <row r="59" spans="1:70" s="104" customFormat="1" ht="76.5" hidden="1">
      <c r="A59" s="142" t="s">
        <v>62</v>
      </c>
      <c r="B59" s="126" t="s">
        <v>9</v>
      </c>
      <c r="C59" s="126" t="s">
        <v>50</v>
      </c>
      <c r="D59" s="127" t="s">
        <v>63</v>
      </c>
      <c r="E59" s="127"/>
      <c r="F59" s="140">
        <f>SUM(F60)</f>
        <v>0</v>
      </c>
      <c r="G59" s="140">
        <f>SUM(G60)</f>
        <v>0</v>
      </c>
      <c r="H59" s="332" t="e">
        <f t="shared" si="0"/>
        <v>#DIV/0!</v>
      </c>
      <c r="I59" s="333">
        <f t="shared" si="1"/>
        <v>0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7"/>
      <c r="BR59" s="107"/>
    </row>
    <row r="60" spans="1:70" s="104" customFormat="1" hidden="1">
      <c r="A60" s="130" t="s">
        <v>64</v>
      </c>
      <c r="B60" s="126" t="s">
        <v>9</v>
      </c>
      <c r="C60" s="126" t="s">
        <v>50</v>
      </c>
      <c r="D60" s="127" t="s">
        <v>63</v>
      </c>
      <c r="E60" s="127" t="s">
        <v>65</v>
      </c>
      <c r="F60" s="141">
        <f>SUM('№ 2'!G59)</f>
        <v>0</v>
      </c>
      <c r="G60" s="141">
        <f>SUM('№ 2'!H59)</f>
        <v>0</v>
      </c>
      <c r="H60" s="332" t="e">
        <f t="shared" si="0"/>
        <v>#DIV/0!</v>
      </c>
      <c r="I60" s="333">
        <f t="shared" si="1"/>
        <v>0</v>
      </c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07"/>
      <c r="BP60" s="107"/>
      <c r="BQ60" s="107"/>
      <c r="BR60" s="107"/>
    </row>
    <row r="61" spans="1:70" ht="15.75">
      <c r="A61" s="143" t="s">
        <v>66</v>
      </c>
      <c r="B61" s="113" t="s">
        <v>11</v>
      </c>
      <c r="C61" s="114"/>
      <c r="D61" s="144"/>
      <c r="E61" s="144"/>
      <c r="F61" s="145">
        <f>SUM(F62)</f>
        <v>363.51</v>
      </c>
      <c r="G61" s="145">
        <f>SUM(G62)</f>
        <v>289.88599999999997</v>
      </c>
      <c r="H61" s="332">
        <f t="shared" si="0"/>
        <v>79.746361860746603</v>
      </c>
      <c r="I61" s="333">
        <f t="shared" si="1"/>
        <v>-73.624000000000024</v>
      </c>
    </row>
    <row r="62" spans="1:70">
      <c r="A62" s="117" t="s">
        <v>67</v>
      </c>
      <c r="B62" s="118" t="s">
        <v>11</v>
      </c>
      <c r="C62" s="118" t="s">
        <v>17</v>
      </c>
      <c r="D62" s="119"/>
      <c r="E62" s="119"/>
      <c r="F62" s="120">
        <f>SUM(F63)</f>
        <v>363.51</v>
      </c>
      <c r="G62" s="120">
        <f>SUM(G63)</f>
        <v>289.88599999999997</v>
      </c>
      <c r="H62" s="332">
        <f t="shared" si="0"/>
        <v>79.746361860746603</v>
      </c>
      <c r="I62" s="333">
        <f t="shared" si="1"/>
        <v>-73.624000000000024</v>
      </c>
    </row>
    <row r="63" spans="1:70" ht="30" customHeight="1">
      <c r="A63" s="146" t="s">
        <v>68</v>
      </c>
      <c r="B63" s="122" t="s">
        <v>11</v>
      </c>
      <c r="C63" s="122" t="s">
        <v>17</v>
      </c>
      <c r="D63" s="123" t="s">
        <v>69</v>
      </c>
      <c r="E63" s="123"/>
      <c r="F63" s="140">
        <f>F64+F65</f>
        <v>363.51</v>
      </c>
      <c r="G63" s="140">
        <f>G64+G65</f>
        <v>289.88599999999997</v>
      </c>
      <c r="H63" s="332">
        <f t="shared" si="0"/>
        <v>79.746361860746603</v>
      </c>
      <c r="I63" s="333">
        <f t="shared" si="1"/>
        <v>-73.624000000000024</v>
      </c>
    </row>
    <row r="64" spans="1:70" ht="51">
      <c r="A64" s="125" t="s">
        <v>14</v>
      </c>
      <c r="B64" s="126" t="s">
        <v>11</v>
      </c>
      <c r="C64" s="126" t="s">
        <v>17</v>
      </c>
      <c r="D64" s="127" t="s">
        <v>69</v>
      </c>
      <c r="E64" s="127" t="s">
        <v>15</v>
      </c>
      <c r="F64" s="141">
        <f>SUM('№ 2'!G63)</f>
        <v>307.45999999999998</v>
      </c>
      <c r="G64" s="141">
        <f>SUM('№ 2'!H63)</f>
        <v>260.39724999999999</v>
      </c>
      <c r="H64" s="332">
        <f t="shared" si="0"/>
        <v>84.693049502374294</v>
      </c>
      <c r="I64" s="333">
        <f t="shared" si="1"/>
        <v>-47.062749999999994</v>
      </c>
    </row>
    <row r="65" spans="1:70" s="102" customFormat="1" ht="25.5">
      <c r="A65" s="125" t="s">
        <v>26</v>
      </c>
      <c r="B65" s="126" t="s">
        <v>11</v>
      </c>
      <c r="C65" s="126" t="s">
        <v>17</v>
      </c>
      <c r="D65" s="127" t="s">
        <v>69</v>
      </c>
      <c r="E65" s="127" t="s">
        <v>28</v>
      </c>
      <c r="F65" s="141">
        <f>SUM('№ 2'!G64)</f>
        <v>56.05</v>
      </c>
      <c r="G65" s="141">
        <f>SUM('№ 2'!H64)</f>
        <v>29.48875</v>
      </c>
      <c r="H65" s="332">
        <f t="shared" si="0"/>
        <v>52.611507582515614</v>
      </c>
      <c r="I65" s="333">
        <f t="shared" si="1"/>
        <v>-26.561249999999998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  <c r="BI65" s="107"/>
      <c r="BJ65" s="107"/>
      <c r="BK65" s="107"/>
      <c r="BL65" s="107"/>
      <c r="BM65" s="107"/>
      <c r="BN65" s="107"/>
      <c r="BO65" s="107"/>
      <c r="BP65" s="107"/>
      <c r="BQ65" s="107"/>
      <c r="BR65" s="107"/>
    </row>
    <row r="66" spans="1:70" ht="31.5">
      <c r="A66" s="143" t="s">
        <v>70</v>
      </c>
      <c r="B66" s="113" t="s">
        <v>17</v>
      </c>
      <c r="C66" s="114"/>
      <c r="D66" s="144"/>
      <c r="E66" s="144"/>
      <c r="F66" s="116">
        <f>SUM(F67)</f>
        <v>32.880000000000003</v>
      </c>
      <c r="G66" s="116">
        <f>SUM(G67)</f>
        <v>32.880000000000003</v>
      </c>
      <c r="H66" s="332">
        <f t="shared" si="0"/>
        <v>100</v>
      </c>
      <c r="I66" s="333">
        <f t="shared" si="1"/>
        <v>0</v>
      </c>
    </row>
    <row r="67" spans="1:70">
      <c r="A67" s="131" t="s">
        <v>71</v>
      </c>
      <c r="B67" s="118" t="s">
        <v>17</v>
      </c>
      <c r="C67" s="119" t="s">
        <v>72</v>
      </c>
      <c r="D67" s="119"/>
      <c r="E67" s="119"/>
      <c r="F67" s="120">
        <f>F68</f>
        <v>32.880000000000003</v>
      </c>
      <c r="G67" s="120">
        <f>G68</f>
        <v>32.880000000000003</v>
      </c>
      <c r="H67" s="332">
        <f t="shared" si="0"/>
        <v>100</v>
      </c>
      <c r="I67" s="333">
        <f t="shared" si="1"/>
        <v>0</v>
      </c>
    </row>
    <row r="68" spans="1:70" ht="31.5" customHeight="1">
      <c r="A68" s="129" t="s">
        <v>73</v>
      </c>
      <c r="B68" s="122" t="s">
        <v>17</v>
      </c>
      <c r="C68" s="123" t="s">
        <v>72</v>
      </c>
      <c r="D68" s="123" t="s">
        <v>74</v>
      </c>
      <c r="E68" s="123"/>
      <c r="F68" s="140">
        <f>F69</f>
        <v>32.880000000000003</v>
      </c>
      <c r="G68" s="140">
        <f>G69</f>
        <v>32.880000000000003</v>
      </c>
      <c r="H68" s="332">
        <f t="shared" si="0"/>
        <v>100</v>
      </c>
      <c r="I68" s="333">
        <f t="shared" si="1"/>
        <v>0</v>
      </c>
    </row>
    <row r="69" spans="1:70" s="102" customFormat="1" ht="26.25" customHeight="1">
      <c r="A69" s="125" t="s">
        <v>26</v>
      </c>
      <c r="B69" s="126" t="s">
        <v>17</v>
      </c>
      <c r="C69" s="127" t="s">
        <v>72</v>
      </c>
      <c r="D69" s="127" t="s">
        <v>74</v>
      </c>
      <c r="E69" s="127" t="s">
        <v>28</v>
      </c>
      <c r="F69" s="141">
        <f>SUM('№ 2'!G68)</f>
        <v>32.880000000000003</v>
      </c>
      <c r="G69" s="141">
        <f>SUM('№ 2'!H68)</f>
        <v>32.880000000000003</v>
      </c>
      <c r="H69" s="332">
        <f t="shared" si="0"/>
        <v>100</v>
      </c>
      <c r="I69" s="333">
        <f t="shared" si="1"/>
        <v>0</v>
      </c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  <c r="BI69" s="107"/>
      <c r="BJ69" s="107"/>
      <c r="BK69" s="107"/>
      <c r="BL69" s="107"/>
      <c r="BM69" s="107"/>
      <c r="BN69" s="107"/>
      <c r="BO69" s="107"/>
      <c r="BP69" s="107"/>
      <c r="BQ69" s="107"/>
      <c r="BR69" s="107"/>
    </row>
    <row r="70" spans="1:70" ht="15.75">
      <c r="A70" s="147" t="s">
        <v>75</v>
      </c>
      <c r="B70" s="113" t="s">
        <v>23</v>
      </c>
      <c r="C70" s="115"/>
      <c r="D70" s="115"/>
      <c r="E70" s="115"/>
      <c r="F70" s="116">
        <f>F81+F94+F74+F71</f>
        <v>5758.5</v>
      </c>
      <c r="G70" s="116">
        <f>G81+G94+G74+G71</f>
        <v>5758.4401200000002</v>
      </c>
      <c r="H70" s="332">
        <f t="shared" si="0"/>
        <v>99.998960145871337</v>
      </c>
      <c r="I70" s="333">
        <f t="shared" si="1"/>
        <v>-5.9879999999793654E-2</v>
      </c>
    </row>
    <row r="71" spans="1:70" hidden="1">
      <c r="A71" s="148" t="s">
        <v>76</v>
      </c>
      <c r="B71" s="149" t="s">
        <v>23</v>
      </c>
      <c r="C71" s="150" t="s">
        <v>9</v>
      </c>
      <c r="D71" s="150"/>
      <c r="E71" s="150"/>
      <c r="F71" s="145">
        <f>SUM(F72)</f>
        <v>0</v>
      </c>
      <c r="G71" s="145">
        <f>SUM(G72)</f>
        <v>0</v>
      </c>
      <c r="H71" s="332" t="e">
        <f t="shared" si="0"/>
        <v>#DIV/0!</v>
      </c>
      <c r="I71" s="333">
        <f t="shared" si="1"/>
        <v>0</v>
      </c>
    </row>
    <row r="72" spans="1:70" ht="51" hidden="1">
      <c r="A72" s="64" t="s">
        <v>77</v>
      </c>
      <c r="B72" s="151" t="s">
        <v>23</v>
      </c>
      <c r="C72" s="31" t="s">
        <v>9</v>
      </c>
      <c r="D72" s="85" t="s">
        <v>78</v>
      </c>
      <c r="E72" s="85"/>
      <c r="F72" s="152">
        <f>SUM(F73)</f>
        <v>0</v>
      </c>
      <c r="G72" s="152">
        <f>SUM(G73)</f>
        <v>0</v>
      </c>
      <c r="H72" s="332" t="e">
        <f t="shared" si="0"/>
        <v>#DIV/0!</v>
      </c>
      <c r="I72" s="333">
        <f t="shared" si="1"/>
        <v>0</v>
      </c>
    </row>
    <row r="73" spans="1:70" ht="51" hidden="1">
      <c r="A73" s="32" t="s">
        <v>14</v>
      </c>
      <c r="B73" s="153" t="s">
        <v>23</v>
      </c>
      <c r="C73" s="63" t="s">
        <v>9</v>
      </c>
      <c r="D73" s="87" t="s">
        <v>78</v>
      </c>
      <c r="E73" s="87" t="s">
        <v>15</v>
      </c>
      <c r="F73" s="141">
        <f>SUM('№ 2'!G72)</f>
        <v>0</v>
      </c>
      <c r="G73" s="141">
        <f>SUM('№ 2'!H72)</f>
        <v>0</v>
      </c>
      <c r="H73" s="332" t="e">
        <f t="shared" si="0"/>
        <v>#DIV/0!</v>
      </c>
      <c r="I73" s="333">
        <f t="shared" si="1"/>
        <v>0</v>
      </c>
    </row>
    <row r="74" spans="1:70">
      <c r="A74" s="131" t="s">
        <v>79</v>
      </c>
      <c r="B74" s="118" t="s">
        <v>23</v>
      </c>
      <c r="C74" s="119" t="s">
        <v>80</v>
      </c>
      <c r="D74" s="119"/>
      <c r="E74" s="119"/>
      <c r="F74" s="154">
        <f>SUM(F77+F79+F75)</f>
        <v>287.5</v>
      </c>
      <c r="G74" s="154">
        <f>SUM(G77+G79+G75)</f>
        <v>287.5</v>
      </c>
      <c r="H74" s="332">
        <f t="shared" si="0"/>
        <v>100</v>
      </c>
      <c r="I74" s="333">
        <f t="shared" si="1"/>
        <v>0</v>
      </c>
    </row>
    <row r="75" spans="1:70" ht="25.5">
      <c r="A75" s="64" t="s">
        <v>270</v>
      </c>
      <c r="B75" s="151" t="s">
        <v>23</v>
      </c>
      <c r="C75" s="31" t="s">
        <v>80</v>
      </c>
      <c r="D75" s="85" t="s">
        <v>269</v>
      </c>
      <c r="E75" s="85"/>
      <c r="F75" s="285">
        <f>SUM(F76)</f>
        <v>100</v>
      </c>
      <c r="G75" s="285">
        <f>SUM(G76)</f>
        <v>100</v>
      </c>
      <c r="H75" s="332">
        <f t="shared" si="0"/>
        <v>100</v>
      </c>
      <c r="I75" s="333">
        <f t="shared" si="1"/>
        <v>0</v>
      </c>
    </row>
    <row r="76" spans="1:70" ht="25.5">
      <c r="A76" s="32" t="s">
        <v>26</v>
      </c>
      <c r="B76" s="153" t="s">
        <v>23</v>
      </c>
      <c r="C76" s="63" t="s">
        <v>80</v>
      </c>
      <c r="D76" s="87" t="s">
        <v>269</v>
      </c>
      <c r="E76" s="87" t="s">
        <v>28</v>
      </c>
      <c r="F76" s="286">
        <f>SUM('№ 2'!G75)</f>
        <v>100</v>
      </c>
      <c r="G76" s="286">
        <f>SUM('№ 2'!H75)</f>
        <v>100</v>
      </c>
      <c r="H76" s="332">
        <f t="shared" si="0"/>
        <v>100</v>
      </c>
      <c r="I76" s="333">
        <f t="shared" si="1"/>
        <v>0</v>
      </c>
    </row>
    <row r="77" spans="1:70" ht="25.5">
      <c r="A77" s="155" t="s">
        <v>81</v>
      </c>
      <c r="B77" s="122" t="s">
        <v>23</v>
      </c>
      <c r="C77" s="123" t="s">
        <v>80</v>
      </c>
      <c r="D77" s="156" t="s">
        <v>82</v>
      </c>
      <c r="E77" s="156"/>
      <c r="F77" s="157">
        <f>SUM(F78)</f>
        <v>150</v>
      </c>
      <c r="G77" s="157">
        <f>SUM(G78)</f>
        <v>150</v>
      </c>
      <c r="H77" s="332">
        <f t="shared" ref="H77:H140" si="2">SUM(G77/F77*100)</f>
        <v>100</v>
      </c>
      <c r="I77" s="333">
        <f t="shared" ref="I77:I140" si="3">SUM(G77-F77)</f>
        <v>0</v>
      </c>
    </row>
    <row r="78" spans="1:70" ht="25.5">
      <c r="A78" s="125" t="s">
        <v>26</v>
      </c>
      <c r="B78" s="126" t="s">
        <v>23</v>
      </c>
      <c r="C78" s="127" t="s">
        <v>80</v>
      </c>
      <c r="D78" s="158" t="s">
        <v>82</v>
      </c>
      <c r="E78" s="158" t="s">
        <v>28</v>
      </c>
      <c r="F78" s="128">
        <f>SUM('№ 2'!G77)</f>
        <v>150</v>
      </c>
      <c r="G78" s="128">
        <f>SUM('№ 2'!H77)</f>
        <v>150</v>
      </c>
      <c r="H78" s="332">
        <f t="shared" si="2"/>
        <v>100</v>
      </c>
      <c r="I78" s="333">
        <f t="shared" si="3"/>
        <v>0</v>
      </c>
    </row>
    <row r="79" spans="1:70" ht="38.25">
      <c r="A79" s="155" t="s">
        <v>83</v>
      </c>
      <c r="B79" s="122" t="s">
        <v>23</v>
      </c>
      <c r="C79" s="123" t="s">
        <v>80</v>
      </c>
      <c r="D79" s="156" t="s">
        <v>84</v>
      </c>
      <c r="E79" s="156"/>
      <c r="F79" s="124">
        <f>SUM(F80)</f>
        <v>37.5</v>
      </c>
      <c r="G79" s="124">
        <f>SUM(G80)</f>
        <v>37.5</v>
      </c>
      <c r="H79" s="332">
        <f t="shared" si="2"/>
        <v>100</v>
      </c>
      <c r="I79" s="333">
        <f t="shared" si="3"/>
        <v>0</v>
      </c>
    </row>
    <row r="80" spans="1:70" ht="25.5">
      <c r="A80" s="125" t="s">
        <v>26</v>
      </c>
      <c r="B80" s="126" t="s">
        <v>23</v>
      </c>
      <c r="C80" s="127" t="s">
        <v>80</v>
      </c>
      <c r="D80" s="158" t="s">
        <v>84</v>
      </c>
      <c r="E80" s="158" t="s">
        <v>28</v>
      </c>
      <c r="F80" s="128">
        <f>SUM('№ 2'!G79)</f>
        <v>37.5</v>
      </c>
      <c r="G80" s="128">
        <f>SUM('№ 2'!H79)</f>
        <v>37.5</v>
      </c>
      <c r="H80" s="332">
        <f t="shared" si="2"/>
        <v>100</v>
      </c>
      <c r="I80" s="333">
        <f t="shared" si="3"/>
        <v>0</v>
      </c>
    </row>
    <row r="81" spans="1:70" s="105" customFormat="1">
      <c r="A81" s="131" t="s">
        <v>85</v>
      </c>
      <c r="B81" s="118" t="s">
        <v>23</v>
      </c>
      <c r="C81" s="119" t="s">
        <v>86</v>
      </c>
      <c r="D81" s="119"/>
      <c r="E81" s="119"/>
      <c r="F81" s="120">
        <f>F90+F92+F82+F84+F86+F88</f>
        <v>5471</v>
      </c>
      <c r="G81" s="120">
        <f>G90+G92+G82+G84+G86+G88</f>
        <v>5470.9401200000002</v>
      </c>
      <c r="H81" s="332">
        <f t="shared" si="2"/>
        <v>99.998905501736431</v>
      </c>
      <c r="I81" s="333">
        <f t="shared" si="3"/>
        <v>-5.9879999999793654E-2</v>
      </c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  <c r="BI81" s="107"/>
      <c r="BJ81" s="107"/>
      <c r="BK81" s="107"/>
      <c r="BL81" s="107"/>
      <c r="BM81" s="107"/>
      <c r="BN81" s="107"/>
      <c r="BO81" s="107"/>
      <c r="BP81" s="107"/>
      <c r="BQ81" s="107"/>
      <c r="BR81" s="107"/>
    </row>
    <row r="82" spans="1:70" s="105" customFormat="1" ht="38.25">
      <c r="A82" s="155" t="s">
        <v>87</v>
      </c>
      <c r="B82" s="122" t="s">
        <v>23</v>
      </c>
      <c r="C82" s="123" t="s">
        <v>86</v>
      </c>
      <c r="D82" s="156" t="s">
        <v>88</v>
      </c>
      <c r="E82" s="156"/>
      <c r="F82" s="157">
        <f>SUM(F83)</f>
        <v>5471</v>
      </c>
      <c r="G82" s="157">
        <f>SUM(G83)</f>
        <v>5470.9401200000002</v>
      </c>
      <c r="H82" s="332">
        <f t="shared" si="2"/>
        <v>99.998905501736431</v>
      </c>
      <c r="I82" s="333">
        <f t="shared" si="3"/>
        <v>-5.9879999999793654E-2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  <c r="BI82" s="107"/>
      <c r="BJ82" s="107"/>
      <c r="BK82" s="107"/>
      <c r="BL82" s="107"/>
      <c r="BM82" s="107"/>
      <c r="BN82" s="107"/>
      <c r="BO82" s="107"/>
      <c r="BP82" s="107"/>
      <c r="BQ82" s="107"/>
      <c r="BR82" s="107"/>
    </row>
    <row r="83" spans="1:70" s="105" customFormat="1">
      <c r="A83" s="125" t="s">
        <v>64</v>
      </c>
      <c r="B83" s="126" t="s">
        <v>23</v>
      </c>
      <c r="C83" s="127" t="s">
        <v>86</v>
      </c>
      <c r="D83" s="158" t="s">
        <v>88</v>
      </c>
      <c r="E83" s="158" t="s">
        <v>65</v>
      </c>
      <c r="F83" s="159">
        <f>SUM('№ 2'!G82)</f>
        <v>5471</v>
      </c>
      <c r="G83" s="159">
        <f>SUM('№ 2'!H82)</f>
        <v>5470.9401200000002</v>
      </c>
      <c r="H83" s="332">
        <f t="shared" si="2"/>
        <v>99.998905501736431</v>
      </c>
      <c r="I83" s="333">
        <f t="shared" si="3"/>
        <v>-5.9879999999793654E-2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  <c r="BM83" s="107"/>
      <c r="BN83" s="107"/>
      <c r="BO83" s="107"/>
      <c r="BP83" s="107"/>
      <c r="BQ83" s="107"/>
      <c r="BR83" s="107"/>
    </row>
    <row r="84" spans="1:70" s="105" customFormat="1" ht="51" hidden="1">
      <c r="A84" s="132" t="s">
        <v>89</v>
      </c>
      <c r="B84" s="160" t="s">
        <v>23</v>
      </c>
      <c r="C84" s="156" t="s">
        <v>86</v>
      </c>
      <c r="D84" s="156" t="s">
        <v>90</v>
      </c>
      <c r="E84" s="161"/>
      <c r="F84" s="138">
        <f>SUM(F85)</f>
        <v>0</v>
      </c>
      <c r="G84" s="138">
        <f>SUM(G85)</f>
        <v>0</v>
      </c>
      <c r="H84" s="332" t="e">
        <f t="shared" si="2"/>
        <v>#DIV/0!</v>
      </c>
      <c r="I84" s="333">
        <f t="shared" si="3"/>
        <v>0</v>
      </c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</row>
    <row r="85" spans="1:70" s="105" customFormat="1" ht="25.5" hidden="1">
      <c r="A85" s="125" t="s">
        <v>26</v>
      </c>
      <c r="B85" s="162" t="s">
        <v>23</v>
      </c>
      <c r="C85" s="158" t="s">
        <v>86</v>
      </c>
      <c r="D85" s="158" t="s">
        <v>90</v>
      </c>
      <c r="E85" s="158" t="s">
        <v>28</v>
      </c>
      <c r="F85" s="163">
        <f>SUM('№ 2'!G84)</f>
        <v>0</v>
      </c>
      <c r="G85" s="163">
        <f>SUM('№ 2'!H84)</f>
        <v>0</v>
      </c>
      <c r="H85" s="332" t="e">
        <f t="shared" si="2"/>
        <v>#DIV/0!</v>
      </c>
      <c r="I85" s="333">
        <f t="shared" si="3"/>
        <v>0</v>
      </c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</row>
    <row r="86" spans="1:70" s="105" customFormat="1" ht="51" hidden="1">
      <c r="A86" s="142" t="s">
        <v>91</v>
      </c>
      <c r="B86" s="160" t="s">
        <v>23</v>
      </c>
      <c r="C86" s="156" t="s">
        <v>86</v>
      </c>
      <c r="D86" s="156" t="s">
        <v>92</v>
      </c>
      <c r="E86" s="161"/>
      <c r="F86" s="138">
        <f>SUM(F87)</f>
        <v>0</v>
      </c>
      <c r="G86" s="138">
        <f>SUM(G87)</f>
        <v>0</v>
      </c>
      <c r="H86" s="332" t="e">
        <f t="shared" si="2"/>
        <v>#DIV/0!</v>
      </c>
      <c r="I86" s="333">
        <f t="shared" si="3"/>
        <v>0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</row>
    <row r="87" spans="1:70" s="105" customFormat="1" ht="25.5" hidden="1">
      <c r="A87" s="125" t="s">
        <v>26</v>
      </c>
      <c r="B87" s="162" t="s">
        <v>23</v>
      </c>
      <c r="C87" s="158" t="s">
        <v>86</v>
      </c>
      <c r="D87" s="158" t="s">
        <v>92</v>
      </c>
      <c r="E87" s="158" t="s">
        <v>28</v>
      </c>
      <c r="F87" s="163">
        <f>SUM('№ 2'!G86)</f>
        <v>0</v>
      </c>
      <c r="G87" s="163">
        <f>SUM('№ 2'!H86)</f>
        <v>0</v>
      </c>
      <c r="H87" s="332" t="e">
        <f t="shared" si="2"/>
        <v>#DIV/0!</v>
      </c>
      <c r="I87" s="333">
        <f t="shared" si="3"/>
        <v>0</v>
      </c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</row>
    <row r="88" spans="1:70" s="105" customFormat="1" ht="76.5" hidden="1">
      <c r="A88" s="84" t="s">
        <v>93</v>
      </c>
      <c r="B88" s="164" t="s">
        <v>23</v>
      </c>
      <c r="C88" s="85" t="s">
        <v>86</v>
      </c>
      <c r="D88" s="85" t="s">
        <v>94</v>
      </c>
      <c r="E88" s="86"/>
      <c r="F88" s="138">
        <f>SUM(F89)</f>
        <v>0</v>
      </c>
      <c r="G88" s="138">
        <f>SUM(G89)</f>
        <v>0</v>
      </c>
      <c r="H88" s="332" t="e">
        <f t="shared" si="2"/>
        <v>#DIV/0!</v>
      </c>
      <c r="I88" s="333">
        <f t="shared" si="3"/>
        <v>0</v>
      </c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</row>
    <row r="89" spans="1:70" s="105" customFormat="1" ht="25.5" hidden="1">
      <c r="A89" s="32" t="s">
        <v>26</v>
      </c>
      <c r="B89" s="165" t="s">
        <v>23</v>
      </c>
      <c r="C89" s="87" t="s">
        <v>86</v>
      </c>
      <c r="D89" s="87" t="s">
        <v>94</v>
      </c>
      <c r="E89" s="87" t="s">
        <v>28</v>
      </c>
      <c r="F89" s="163">
        <f>SUM('№ 2'!G88)</f>
        <v>0</v>
      </c>
      <c r="G89" s="163">
        <f>SUM('№ 2'!H88)</f>
        <v>0</v>
      </c>
      <c r="H89" s="332" t="e">
        <f t="shared" si="2"/>
        <v>#DIV/0!</v>
      </c>
      <c r="I89" s="333">
        <f t="shared" si="3"/>
        <v>0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</row>
    <row r="90" spans="1:70" s="101" customFormat="1" ht="51" hidden="1">
      <c r="A90" s="132" t="s">
        <v>95</v>
      </c>
      <c r="B90" s="122" t="s">
        <v>23</v>
      </c>
      <c r="C90" s="123" t="s">
        <v>86</v>
      </c>
      <c r="D90" s="166" t="s">
        <v>96</v>
      </c>
      <c r="E90" s="123"/>
      <c r="F90" s="140">
        <f>F91</f>
        <v>0</v>
      </c>
      <c r="G90" s="140">
        <f>G91</f>
        <v>0</v>
      </c>
      <c r="H90" s="332" t="e">
        <f t="shared" si="2"/>
        <v>#DIV/0!</v>
      </c>
      <c r="I90" s="333">
        <f t="shared" si="3"/>
        <v>0</v>
      </c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</row>
    <row r="91" spans="1:70" s="102" customFormat="1" hidden="1">
      <c r="A91" s="130" t="s">
        <v>64</v>
      </c>
      <c r="B91" s="126" t="s">
        <v>23</v>
      </c>
      <c r="C91" s="127" t="s">
        <v>86</v>
      </c>
      <c r="D91" s="167" t="s">
        <v>96</v>
      </c>
      <c r="E91" s="127" t="s">
        <v>65</v>
      </c>
      <c r="F91" s="141">
        <f>SUM('№ 2'!G90)</f>
        <v>0</v>
      </c>
      <c r="G91" s="141">
        <f>SUM('№ 2'!H90)</f>
        <v>0</v>
      </c>
      <c r="H91" s="332" t="e">
        <f t="shared" si="2"/>
        <v>#DIV/0!</v>
      </c>
      <c r="I91" s="333">
        <f t="shared" si="3"/>
        <v>0</v>
      </c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</row>
    <row r="92" spans="1:70" s="102" customFormat="1" ht="63.75" hidden="1">
      <c r="A92" s="132" t="s">
        <v>97</v>
      </c>
      <c r="B92" s="122" t="s">
        <v>23</v>
      </c>
      <c r="C92" s="123" t="s">
        <v>86</v>
      </c>
      <c r="D92" s="166" t="s">
        <v>98</v>
      </c>
      <c r="E92" s="123"/>
      <c r="F92" s="124">
        <f>F93</f>
        <v>0</v>
      </c>
      <c r="G92" s="124">
        <f>G93</f>
        <v>0</v>
      </c>
      <c r="H92" s="332" t="e">
        <f t="shared" si="2"/>
        <v>#DIV/0!</v>
      </c>
      <c r="I92" s="333">
        <f t="shared" si="3"/>
        <v>0</v>
      </c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</row>
    <row r="93" spans="1:70" s="102" customFormat="1" hidden="1">
      <c r="A93" s="130" t="s">
        <v>64</v>
      </c>
      <c r="B93" s="126" t="s">
        <v>23</v>
      </c>
      <c r="C93" s="127" t="s">
        <v>86</v>
      </c>
      <c r="D93" s="167" t="s">
        <v>98</v>
      </c>
      <c r="E93" s="127" t="s">
        <v>65</v>
      </c>
      <c r="F93" s="128">
        <f>SUM('№ 2'!G92)</f>
        <v>0</v>
      </c>
      <c r="G93" s="128">
        <f>SUM('№ 2'!H92)</f>
        <v>0</v>
      </c>
      <c r="H93" s="332" t="e">
        <f t="shared" si="2"/>
        <v>#DIV/0!</v>
      </c>
      <c r="I93" s="333">
        <f t="shared" si="3"/>
        <v>0</v>
      </c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</row>
    <row r="94" spans="1:70" s="105" customFormat="1" hidden="1">
      <c r="A94" s="168" t="s">
        <v>99</v>
      </c>
      <c r="B94" s="118" t="s">
        <v>23</v>
      </c>
      <c r="C94" s="119" t="s">
        <v>100</v>
      </c>
      <c r="D94" s="119"/>
      <c r="E94" s="119"/>
      <c r="F94" s="120">
        <f>F95</f>
        <v>0</v>
      </c>
      <c r="G94" s="120">
        <f>G95</f>
        <v>0</v>
      </c>
      <c r="H94" s="332" t="e">
        <f t="shared" si="2"/>
        <v>#DIV/0!</v>
      </c>
      <c r="I94" s="333">
        <f t="shared" si="3"/>
        <v>0</v>
      </c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</row>
    <row r="95" spans="1:70" s="101" customFormat="1" ht="38.25" hidden="1">
      <c r="A95" s="132" t="s">
        <v>199</v>
      </c>
      <c r="B95" s="122" t="s">
        <v>23</v>
      </c>
      <c r="C95" s="123" t="s">
        <v>100</v>
      </c>
      <c r="D95" s="123" t="s">
        <v>102</v>
      </c>
      <c r="E95" s="123"/>
      <c r="F95" s="140">
        <f>F96</f>
        <v>0</v>
      </c>
      <c r="G95" s="140">
        <f>G96</f>
        <v>0</v>
      </c>
      <c r="H95" s="332" t="e">
        <f t="shared" si="2"/>
        <v>#DIV/0!</v>
      </c>
      <c r="I95" s="333">
        <f t="shared" si="3"/>
        <v>0</v>
      </c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</row>
    <row r="96" spans="1:70" s="102" customFormat="1" hidden="1">
      <c r="A96" s="130" t="s">
        <v>64</v>
      </c>
      <c r="B96" s="126" t="s">
        <v>23</v>
      </c>
      <c r="C96" s="127" t="s">
        <v>100</v>
      </c>
      <c r="D96" s="127" t="s">
        <v>102</v>
      </c>
      <c r="E96" s="127" t="s">
        <v>65</v>
      </c>
      <c r="F96" s="141">
        <f>SUM('№ 2'!G95)</f>
        <v>0</v>
      </c>
      <c r="G96" s="141">
        <f>SUM('№ 2'!H95)</f>
        <v>0</v>
      </c>
      <c r="H96" s="332" t="e">
        <f t="shared" si="2"/>
        <v>#DIV/0!</v>
      </c>
      <c r="I96" s="333">
        <f t="shared" si="3"/>
        <v>0</v>
      </c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</row>
    <row r="97" spans="1:9" ht="15.75">
      <c r="A97" s="143" t="s">
        <v>103</v>
      </c>
      <c r="B97" s="113" t="s">
        <v>80</v>
      </c>
      <c r="C97" s="114"/>
      <c r="D97" s="115"/>
      <c r="E97" s="115"/>
      <c r="F97" s="116">
        <f>SUM(F146+F98+F101+F179)</f>
        <v>23947.661390000001</v>
      </c>
      <c r="G97" s="116">
        <f>SUM(G146+G98+G101+G179)</f>
        <v>23674.246800000001</v>
      </c>
      <c r="H97" s="332">
        <f t="shared" si="2"/>
        <v>98.858282712673685</v>
      </c>
      <c r="I97" s="333">
        <f t="shared" si="3"/>
        <v>-273.41459000000032</v>
      </c>
    </row>
    <row r="98" spans="1:9" ht="13.5" hidden="1" customHeight="1">
      <c r="A98" s="131" t="s">
        <v>104</v>
      </c>
      <c r="B98" s="118" t="s">
        <v>80</v>
      </c>
      <c r="C98" s="118" t="s">
        <v>9</v>
      </c>
      <c r="D98" s="119"/>
      <c r="E98" s="119"/>
      <c r="F98" s="120">
        <f>F99</f>
        <v>0</v>
      </c>
      <c r="G98" s="120">
        <f>G99</f>
        <v>0</v>
      </c>
      <c r="H98" s="332" t="e">
        <f t="shared" si="2"/>
        <v>#DIV/0!</v>
      </c>
      <c r="I98" s="333">
        <f t="shared" si="3"/>
        <v>0</v>
      </c>
    </row>
    <row r="99" spans="1:9" ht="67.5" hidden="1" customHeight="1">
      <c r="A99" s="132" t="s">
        <v>105</v>
      </c>
      <c r="B99" s="122" t="s">
        <v>80</v>
      </c>
      <c r="C99" s="122" t="s">
        <v>9</v>
      </c>
      <c r="D99" s="123" t="s">
        <v>106</v>
      </c>
      <c r="E99" s="123"/>
      <c r="F99" s="140">
        <f>F100</f>
        <v>0</v>
      </c>
      <c r="G99" s="140">
        <f>G100</f>
        <v>0</v>
      </c>
      <c r="H99" s="332" t="e">
        <f t="shared" si="2"/>
        <v>#DIV/0!</v>
      </c>
      <c r="I99" s="333">
        <f t="shared" si="3"/>
        <v>0</v>
      </c>
    </row>
    <row r="100" spans="1:9" ht="33.75" hidden="1" customHeight="1">
      <c r="A100" s="125" t="s">
        <v>26</v>
      </c>
      <c r="B100" s="126" t="s">
        <v>80</v>
      </c>
      <c r="C100" s="126" t="s">
        <v>9</v>
      </c>
      <c r="D100" s="127" t="s">
        <v>106</v>
      </c>
      <c r="E100" s="127" t="s">
        <v>28</v>
      </c>
      <c r="F100" s="141">
        <f>SUM('№ 2'!G101)</f>
        <v>0</v>
      </c>
      <c r="G100" s="141">
        <f>SUM('№ 2'!H101)</f>
        <v>0</v>
      </c>
      <c r="H100" s="332" t="e">
        <f t="shared" si="2"/>
        <v>#DIV/0!</v>
      </c>
      <c r="I100" s="333">
        <f t="shared" si="3"/>
        <v>0</v>
      </c>
    </row>
    <row r="101" spans="1:9" ht="13.5" customHeight="1">
      <c r="A101" s="131" t="s">
        <v>107</v>
      </c>
      <c r="B101" s="118" t="s">
        <v>80</v>
      </c>
      <c r="C101" s="118" t="s">
        <v>11</v>
      </c>
      <c r="D101" s="119"/>
      <c r="E101" s="119"/>
      <c r="F101" s="120">
        <f>F138+F140+F144+F118+F120+F134+F136+F102+F104+F108+F123+F127+F132+F114+F129+F116+F106+F110+F125+F142+F112</f>
        <v>10761.721950000001</v>
      </c>
      <c r="G101" s="120">
        <f>G138+G140+G144+G118+G120+G134+G136+G102+G104+G108+G123+G127+G132+G114+G129+G116+G106+G110+G125+G142+G112</f>
        <v>10746.282370000001</v>
      </c>
      <c r="H101" s="332">
        <f t="shared" si="2"/>
        <v>99.85653243903036</v>
      </c>
      <c r="I101" s="333">
        <f t="shared" si="3"/>
        <v>-15.439580000000205</v>
      </c>
    </row>
    <row r="102" spans="1:9" ht="38.25" hidden="1">
      <c r="A102" s="169" t="s">
        <v>108</v>
      </c>
      <c r="B102" s="122" t="s">
        <v>80</v>
      </c>
      <c r="C102" s="122" t="s">
        <v>11</v>
      </c>
      <c r="D102" s="123" t="s">
        <v>109</v>
      </c>
      <c r="E102" s="127"/>
      <c r="F102" s="170">
        <f>SUM(F103)</f>
        <v>0</v>
      </c>
      <c r="G102" s="170">
        <f>SUM(G103)</f>
        <v>0</v>
      </c>
      <c r="H102" s="332" t="e">
        <f t="shared" si="2"/>
        <v>#DIV/0!</v>
      </c>
      <c r="I102" s="333">
        <f t="shared" si="3"/>
        <v>0</v>
      </c>
    </row>
    <row r="103" spans="1:9" ht="25.5" hidden="1">
      <c r="A103" s="171" t="s">
        <v>26</v>
      </c>
      <c r="B103" s="126" t="s">
        <v>80</v>
      </c>
      <c r="C103" s="126" t="s">
        <v>11</v>
      </c>
      <c r="D103" s="127" t="s">
        <v>109</v>
      </c>
      <c r="E103" s="127" t="s">
        <v>28</v>
      </c>
      <c r="F103" s="128">
        <f>SUM('№ 2'!G104)</f>
        <v>0</v>
      </c>
      <c r="G103" s="128">
        <f>SUM('№ 2'!H104)</f>
        <v>0</v>
      </c>
      <c r="H103" s="332" t="e">
        <f t="shared" si="2"/>
        <v>#DIV/0!</v>
      </c>
      <c r="I103" s="333">
        <f t="shared" si="3"/>
        <v>0</v>
      </c>
    </row>
    <row r="104" spans="1:9" ht="38.25">
      <c r="A104" s="169" t="s">
        <v>110</v>
      </c>
      <c r="B104" s="122" t="s">
        <v>80</v>
      </c>
      <c r="C104" s="122" t="s">
        <v>11</v>
      </c>
      <c r="D104" s="123" t="s">
        <v>111</v>
      </c>
      <c r="E104" s="127"/>
      <c r="F104" s="170">
        <f>SUM(F105)</f>
        <v>2337.5</v>
      </c>
      <c r="G104" s="170">
        <f>SUM(G105)</f>
        <v>2325.8125</v>
      </c>
      <c r="H104" s="332">
        <f t="shared" si="2"/>
        <v>99.5</v>
      </c>
      <c r="I104" s="333">
        <f t="shared" si="3"/>
        <v>-11.6875</v>
      </c>
    </row>
    <row r="105" spans="1:9" ht="25.5">
      <c r="A105" s="171" t="s">
        <v>26</v>
      </c>
      <c r="B105" s="126" t="s">
        <v>80</v>
      </c>
      <c r="C105" s="126" t="s">
        <v>11</v>
      </c>
      <c r="D105" s="127" t="s">
        <v>111</v>
      </c>
      <c r="E105" s="127" t="s">
        <v>28</v>
      </c>
      <c r="F105" s="128">
        <f>SUM('№ 2'!G108)</f>
        <v>2337.5</v>
      </c>
      <c r="G105" s="128">
        <f>SUM('№ 2'!H108)</f>
        <v>2325.8125</v>
      </c>
      <c r="H105" s="332">
        <f t="shared" si="2"/>
        <v>99.5</v>
      </c>
      <c r="I105" s="333">
        <f t="shared" si="3"/>
        <v>-11.6875</v>
      </c>
    </row>
    <row r="106" spans="1:9" ht="38.25">
      <c r="A106" s="169" t="s">
        <v>112</v>
      </c>
      <c r="B106" s="122" t="s">
        <v>80</v>
      </c>
      <c r="C106" s="122" t="s">
        <v>11</v>
      </c>
      <c r="D106" s="123" t="s">
        <v>113</v>
      </c>
      <c r="E106" s="127"/>
      <c r="F106" s="124">
        <f>SUM(F107)</f>
        <v>741.88786000000005</v>
      </c>
      <c r="G106" s="124">
        <f>SUM(G107)</f>
        <v>741.88786000000005</v>
      </c>
      <c r="H106" s="332">
        <f t="shared" si="2"/>
        <v>100</v>
      </c>
      <c r="I106" s="333">
        <f t="shared" si="3"/>
        <v>0</v>
      </c>
    </row>
    <row r="107" spans="1:9" ht="25.5">
      <c r="A107" s="171" t="s">
        <v>26</v>
      </c>
      <c r="B107" s="126" t="s">
        <v>80</v>
      </c>
      <c r="C107" s="126" t="s">
        <v>11</v>
      </c>
      <c r="D107" s="127" t="s">
        <v>113</v>
      </c>
      <c r="E107" s="127" t="s">
        <v>28</v>
      </c>
      <c r="F107" s="128">
        <f>SUM('№ 2'!G110)</f>
        <v>741.88786000000005</v>
      </c>
      <c r="G107" s="128">
        <f>SUM('№ 2'!H110)</f>
        <v>741.88786000000005</v>
      </c>
      <c r="H107" s="332">
        <f t="shared" si="2"/>
        <v>100</v>
      </c>
      <c r="I107" s="333">
        <f t="shared" si="3"/>
        <v>0</v>
      </c>
    </row>
    <row r="108" spans="1:9" ht="51" hidden="1">
      <c r="A108" s="169" t="s">
        <v>114</v>
      </c>
      <c r="B108" s="122" t="s">
        <v>80</v>
      </c>
      <c r="C108" s="122" t="s">
        <v>11</v>
      </c>
      <c r="D108" s="123" t="s">
        <v>115</v>
      </c>
      <c r="E108" s="127"/>
      <c r="F108" s="170">
        <f>SUM(F109)</f>
        <v>0</v>
      </c>
      <c r="G108" s="170">
        <f>SUM(G109)</f>
        <v>0</v>
      </c>
      <c r="H108" s="332" t="e">
        <f t="shared" si="2"/>
        <v>#DIV/0!</v>
      </c>
      <c r="I108" s="333">
        <f t="shared" si="3"/>
        <v>0</v>
      </c>
    </row>
    <row r="109" spans="1:9" ht="25.5" hidden="1">
      <c r="A109" s="171" t="s">
        <v>26</v>
      </c>
      <c r="B109" s="126" t="s">
        <v>80</v>
      </c>
      <c r="C109" s="126" t="s">
        <v>11</v>
      </c>
      <c r="D109" s="127" t="s">
        <v>115</v>
      </c>
      <c r="E109" s="127" t="s">
        <v>28</v>
      </c>
      <c r="F109" s="128">
        <f>SUM('№ 2'!G112)</f>
        <v>0</v>
      </c>
      <c r="G109" s="128">
        <f>SUM('№ 2'!H112)</f>
        <v>0</v>
      </c>
      <c r="H109" s="332" t="e">
        <f t="shared" si="2"/>
        <v>#DIV/0!</v>
      </c>
      <c r="I109" s="333">
        <f t="shared" si="3"/>
        <v>0</v>
      </c>
    </row>
    <row r="110" spans="1:9" ht="51" hidden="1">
      <c r="A110" s="169" t="s">
        <v>116</v>
      </c>
      <c r="B110" s="122" t="s">
        <v>80</v>
      </c>
      <c r="C110" s="122" t="s">
        <v>11</v>
      </c>
      <c r="D110" s="123" t="s">
        <v>117</v>
      </c>
      <c r="E110" s="127"/>
      <c r="F110" s="124">
        <f>SUM(F111)</f>
        <v>0</v>
      </c>
      <c r="G110" s="124">
        <f>SUM(G111)</f>
        <v>0</v>
      </c>
      <c r="H110" s="332" t="e">
        <f t="shared" si="2"/>
        <v>#DIV/0!</v>
      </c>
      <c r="I110" s="333">
        <f t="shared" si="3"/>
        <v>0</v>
      </c>
    </row>
    <row r="111" spans="1:9" ht="25.5" hidden="1">
      <c r="A111" s="171" t="s">
        <v>26</v>
      </c>
      <c r="B111" s="126" t="s">
        <v>80</v>
      </c>
      <c r="C111" s="126" t="s">
        <v>11</v>
      </c>
      <c r="D111" s="127" t="s">
        <v>117</v>
      </c>
      <c r="E111" s="127" t="s">
        <v>28</v>
      </c>
      <c r="F111" s="128">
        <f>SUM('№ 2'!G114)</f>
        <v>0</v>
      </c>
      <c r="G111" s="128">
        <f>SUM('№ 2'!H114)</f>
        <v>0</v>
      </c>
      <c r="H111" s="332" t="e">
        <f t="shared" si="2"/>
        <v>#DIV/0!</v>
      </c>
      <c r="I111" s="333">
        <f t="shared" si="3"/>
        <v>0</v>
      </c>
    </row>
    <row r="112" spans="1:9" ht="25.5">
      <c r="A112" s="288" t="s">
        <v>271</v>
      </c>
      <c r="B112" s="151" t="s">
        <v>80</v>
      </c>
      <c r="C112" s="151" t="s">
        <v>11</v>
      </c>
      <c r="D112" s="31" t="s">
        <v>272</v>
      </c>
      <c r="E112" s="63"/>
      <c r="F112" s="296">
        <f>SUM(F113)</f>
        <v>250</v>
      </c>
      <c r="G112" s="296">
        <f>SUM(G113)</f>
        <v>246.24800999999999</v>
      </c>
      <c r="H112" s="332">
        <f t="shared" si="2"/>
        <v>98.499203999999992</v>
      </c>
      <c r="I112" s="333">
        <f t="shared" si="3"/>
        <v>-3.7519900000000064</v>
      </c>
    </row>
    <row r="113" spans="1:9" ht="25.5">
      <c r="A113" s="74" t="s">
        <v>26</v>
      </c>
      <c r="B113" s="153" t="s">
        <v>80</v>
      </c>
      <c r="C113" s="153" t="s">
        <v>11</v>
      </c>
      <c r="D113" s="63" t="s">
        <v>272</v>
      </c>
      <c r="E113" s="63" t="s">
        <v>28</v>
      </c>
      <c r="F113" s="128">
        <f>SUM('№ 2'!G116)</f>
        <v>250</v>
      </c>
      <c r="G113" s="128">
        <f>SUM('№ 2'!H116)</f>
        <v>246.24800999999999</v>
      </c>
      <c r="H113" s="332">
        <f t="shared" si="2"/>
        <v>98.499203999999992</v>
      </c>
      <c r="I113" s="333">
        <f t="shared" si="3"/>
        <v>-3.7519900000000064</v>
      </c>
    </row>
    <row r="114" spans="1:9" ht="38.25">
      <c r="A114" s="84" t="s">
        <v>267</v>
      </c>
      <c r="B114" s="151" t="s">
        <v>80</v>
      </c>
      <c r="C114" s="151" t="s">
        <v>11</v>
      </c>
      <c r="D114" s="31" t="s">
        <v>262</v>
      </c>
      <c r="E114" s="31"/>
      <c r="F114" s="124">
        <f>SUM(F115)</f>
        <v>3154.59375</v>
      </c>
      <c r="G114" s="124">
        <f>SUM(G115)</f>
        <v>3154.59375</v>
      </c>
      <c r="H114" s="332">
        <f t="shared" si="2"/>
        <v>100</v>
      </c>
      <c r="I114" s="333">
        <f t="shared" si="3"/>
        <v>0</v>
      </c>
    </row>
    <row r="115" spans="1:9" ht="25.5">
      <c r="A115" s="32" t="s">
        <v>26</v>
      </c>
      <c r="B115" s="153" t="s">
        <v>80</v>
      </c>
      <c r="C115" s="153" t="s">
        <v>11</v>
      </c>
      <c r="D115" s="63" t="s">
        <v>262</v>
      </c>
      <c r="E115" s="63" t="s">
        <v>28</v>
      </c>
      <c r="F115" s="128">
        <f>SUM('№ 2'!G120)</f>
        <v>3154.59375</v>
      </c>
      <c r="G115" s="128">
        <f>SUM('№ 2'!H120)</f>
        <v>3154.59375</v>
      </c>
      <c r="H115" s="332">
        <f t="shared" si="2"/>
        <v>100</v>
      </c>
      <c r="I115" s="333">
        <f t="shared" si="3"/>
        <v>0</v>
      </c>
    </row>
    <row r="116" spans="1:9" ht="38.25">
      <c r="A116" s="84" t="s">
        <v>268</v>
      </c>
      <c r="B116" s="151" t="s">
        <v>80</v>
      </c>
      <c r="C116" s="151" t="s">
        <v>11</v>
      </c>
      <c r="D116" s="31" t="s">
        <v>263</v>
      </c>
      <c r="E116" s="31"/>
      <c r="F116" s="124">
        <f>SUM(F117)</f>
        <v>166.03125</v>
      </c>
      <c r="G116" s="124">
        <f>SUM(G117)</f>
        <v>166.03125</v>
      </c>
      <c r="H116" s="332">
        <f t="shared" si="2"/>
        <v>100</v>
      </c>
      <c r="I116" s="333">
        <f t="shared" si="3"/>
        <v>0</v>
      </c>
    </row>
    <row r="117" spans="1:9" ht="25.5">
      <c r="A117" s="32" t="s">
        <v>26</v>
      </c>
      <c r="B117" s="153" t="s">
        <v>80</v>
      </c>
      <c r="C117" s="153" t="s">
        <v>11</v>
      </c>
      <c r="D117" s="63" t="s">
        <v>263</v>
      </c>
      <c r="E117" s="63" t="s">
        <v>28</v>
      </c>
      <c r="F117" s="128">
        <f>SUM('№ 2'!G122)</f>
        <v>166.03125</v>
      </c>
      <c r="G117" s="128">
        <f>SUM('№ 2'!H122)</f>
        <v>166.03125</v>
      </c>
      <c r="H117" s="332">
        <f t="shared" si="2"/>
        <v>100</v>
      </c>
      <c r="I117" s="333">
        <f t="shared" si="3"/>
        <v>0</v>
      </c>
    </row>
    <row r="118" spans="1:9" ht="39.75" customHeight="1">
      <c r="A118" s="93" t="s">
        <v>239</v>
      </c>
      <c r="B118" s="151" t="s">
        <v>80</v>
      </c>
      <c r="C118" s="151" t="s">
        <v>11</v>
      </c>
      <c r="D118" s="31" t="s">
        <v>119</v>
      </c>
      <c r="E118" s="123"/>
      <c r="F118" s="138">
        <f>SUM(F119)</f>
        <v>306.97009000000003</v>
      </c>
      <c r="G118" s="138">
        <f>SUM(G119)</f>
        <v>306.97000000000003</v>
      </c>
      <c r="H118" s="332">
        <f t="shared" si="2"/>
        <v>99.999970681182646</v>
      </c>
      <c r="I118" s="333">
        <f t="shared" si="3"/>
        <v>-9.0000000000145519E-5</v>
      </c>
    </row>
    <row r="119" spans="1:9" ht="27" customHeight="1">
      <c r="A119" s="74" t="s">
        <v>26</v>
      </c>
      <c r="B119" s="153" t="s">
        <v>80</v>
      </c>
      <c r="C119" s="153" t="s">
        <v>11</v>
      </c>
      <c r="D119" s="63" t="s">
        <v>119</v>
      </c>
      <c r="E119" s="127" t="s">
        <v>28</v>
      </c>
      <c r="F119" s="163">
        <f>SUM('№ 2'!G118)</f>
        <v>306.97009000000003</v>
      </c>
      <c r="G119" s="163">
        <f>SUM('№ 2'!H118)</f>
        <v>306.97000000000003</v>
      </c>
      <c r="H119" s="332">
        <f t="shared" si="2"/>
        <v>99.999970681182646</v>
      </c>
      <c r="I119" s="333">
        <f t="shared" si="3"/>
        <v>-9.0000000000145519E-5</v>
      </c>
    </row>
    <row r="120" spans="1:9" ht="25.5">
      <c r="A120" s="93" t="s">
        <v>120</v>
      </c>
      <c r="B120" s="151" t="s">
        <v>80</v>
      </c>
      <c r="C120" s="151" t="s">
        <v>11</v>
      </c>
      <c r="D120" s="31" t="s">
        <v>121</v>
      </c>
      <c r="E120" s="123"/>
      <c r="F120" s="138">
        <f>SUM(F121+F122)</f>
        <v>2480.1480000000001</v>
      </c>
      <c r="G120" s="138">
        <f>SUM(G121+G122)</f>
        <v>2480.1480000000001</v>
      </c>
      <c r="H120" s="332">
        <f t="shared" si="2"/>
        <v>100</v>
      </c>
      <c r="I120" s="333">
        <f t="shared" si="3"/>
        <v>0</v>
      </c>
    </row>
    <row r="121" spans="1:9">
      <c r="A121" s="125" t="s">
        <v>64</v>
      </c>
      <c r="B121" s="126" t="s">
        <v>80</v>
      </c>
      <c r="C121" s="126" t="s">
        <v>11</v>
      </c>
      <c r="D121" s="127" t="s">
        <v>121</v>
      </c>
      <c r="E121" s="127" t="s">
        <v>65</v>
      </c>
      <c r="F121" s="163">
        <f>SUM('№ 2'!G124)</f>
        <v>2480.1480000000001</v>
      </c>
      <c r="G121" s="163">
        <f>SUM('№ 2'!H124)</f>
        <v>2480.1480000000001</v>
      </c>
      <c r="H121" s="332">
        <f t="shared" si="2"/>
        <v>100</v>
      </c>
      <c r="I121" s="333">
        <f t="shared" si="3"/>
        <v>0</v>
      </c>
    </row>
    <row r="122" spans="1:9" hidden="1">
      <c r="A122" s="89" t="s">
        <v>64</v>
      </c>
      <c r="B122" s="153" t="s">
        <v>80</v>
      </c>
      <c r="C122" s="153" t="s">
        <v>11</v>
      </c>
      <c r="D122" s="63" t="s">
        <v>121</v>
      </c>
      <c r="E122" s="63" t="s">
        <v>65</v>
      </c>
      <c r="F122" s="163">
        <f>SUM('№ 2'!G125)</f>
        <v>0</v>
      </c>
      <c r="G122" s="163">
        <f>SUM('№ 2'!H125)</f>
        <v>0</v>
      </c>
      <c r="H122" s="332" t="e">
        <f t="shared" si="2"/>
        <v>#DIV/0!</v>
      </c>
      <c r="I122" s="333">
        <f t="shared" si="3"/>
        <v>0</v>
      </c>
    </row>
    <row r="123" spans="1:9" ht="76.5" hidden="1">
      <c r="A123" s="142" t="s">
        <v>125</v>
      </c>
      <c r="B123" s="122" t="s">
        <v>80</v>
      </c>
      <c r="C123" s="122" t="s">
        <v>11</v>
      </c>
      <c r="D123" s="123" t="s">
        <v>126</v>
      </c>
      <c r="E123" s="123"/>
      <c r="F123" s="138">
        <f>SUM(F124)</f>
        <v>0</v>
      </c>
      <c r="G123" s="138">
        <f>SUM(G124)</f>
        <v>0</v>
      </c>
      <c r="H123" s="332" t="e">
        <f t="shared" si="2"/>
        <v>#DIV/0!</v>
      </c>
      <c r="I123" s="333">
        <f t="shared" si="3"/>
        <v>0</v>
      </c>
    </row>
    <row r="124" spans="1:9" ht="25.5" hidden="1">
      <c r="A124" s="171" t="s">
        <v>26</v>
      </c>
      <c r="B124" s="126" t="s">
        <v>80</v>
      </c>
      <c r="C124" s="126" t="s">
        <v>11</v>
      </c>
      <c r="D124" s="127" t="s">
        <v>126</v>
      </c>
      <c r="E124" s="127" t="s">
        <v>28</v>
      </c>
      <c r="F124" s="163">
        <f>SUM('№ 2'!G131)</f>
        <v>0</v>
      </c>
      <c r="G124" s="163">
        <f>SUM('№ 2'!H131)</f>
        <v>0</v>
      </c>
      <c r="H124" s="332" t="e">
        <f t="shared" si="2"/>
        <v>#DIV/0!</v>
      </c>
      <c r="I124" s="333">
        <f t="shared" si="3"/>
        <v>0</v>
      </c>
    </row>
    <row r="125" spans="1:9" ht="76.5" hidden="1">
      <c r="A125" s="142" t="s">
        <v>200</v>
      </c>
      <c r="B125" s="122" t="s">
        <v>80</v>
      </c>
      <c r="C125" s="122" t="s">
        <v>11</v>
      </c>
      <c r="D125" s="123" t="s">
        <v>201</v>
      </c>
      <c r="E125" s="123"/>
      <c r="F125" s="163">
        <f>SUM(F126)</f>
        <v>0</v>
      </c>
      <c r="G125" s="163">
        <f>SUM(G126)</f>
        <v>0</v>
      </c>
      <c r="H125" s="332" t="e">
        <f t="shared" si="2"/>
        <v>#DIV/0!</v>
      </c>
      <c r="I125" s="333">
        <f t="shared" si="3"/>
        <v>0</v>
      </c>
    </row>
    <row r="126" spans="1:9" hidden="1">
      <c r="A126" s="130" t="s">
        <v>31</v>
      </c>
      <c r="B126" s="126" t="s">
        <v>80</v>
      </c>
      <c r="C126" s="126" t="s">
        <v>11</v>
      </c>
      <c r="D126" s="127" t="s">
        <v>201</v>
      </c>
      <c r="E126" s="127" t="s">
        <v>27</v>
      </c>
      <c r="F126" s="163">
        <f>SUM('№ 2'!G133)</f>
        <v>0</v>
      </c>
      <c r="G126" s="163">
        <f>SUM('№ 2'!H133)</f>
        <v>0</v>
      </c>
      <c r="H126" s="332" t="e">
        <f t="shared" si="2"/>
        <v>#DIV/0!</v>
      </c>
      <c r="I126" s="333">
        <f t="shared" si="3"/>
        <v>0</v>
      </c>
    </row>
    <row r="127" spans="1:9" ht="89.25" hidden="1">
      <c r="A127" s="142" t="s">
        <v>129</v>
      </c>
      <c r="B127" s="122" t="s">
        <v>80</v>
      </c>
      <c r="C127" s="122" t="s">
        <v>11</v>
      </c>
      <c r="D127" s="123" t="s">
        <v>130</v>
      </c>
      <c r="E127" s="123"/>
      <c r="F127" s="138">
        <f>SUM(F128)</f>
        <v>0</v>
      </c>
      <c r="G127" s="138">
        <f>SUM(G128)</f>
        <v>0</v>
      </c>
      <c r="H127" s="332" t="e">
        <f t="shared" si="2"/>
        <v>#DIV/0!</v>
      </c>
      <c r="I127" s="333">
        <f t="shared" si="3"/>
        <v>0</v>
      </c>
    </row>
    <row r="128" spans="1:9" hidden="1">
      <c r="A128" s="130" t="s">
        <v>31</v>
      </c>
      <c r="B128" s="126" t="s">
        <v>80</v>
      </c>
      <c r="C128" s="126" t="s">
        <v>11</v>
      </c>
      <c r="D128" s="127" t="s">
        <v>130</v>
      </c>
      <c r="E128" s="127" t="s">
        <v>27</v>
      </c>
      <c r="F128" s="163">
        <f>SUM('№ 2'!G135)</f>
        <v>0</v>
      </c>
      <c r="G128" s="163">
        <f>SUM('№ 2'!H135)</f>
        <v>0</v>
      </c>
      <c r="H128" s="332" t="e">
        <f t="shared" si="2"/>
        <v>#DIV/0!</v>
      </c>
      <c r="I128" s="333">
        <f t="shared" si="3"/>
        <v>0</v>
      </c>
    </row>
    <row r="129" spans="1:70" ht="63.75" hidden="1">
      <c r="A129" s="142" t="s">
        <v>202</v>
      </c>
      <c r="B129" s="122" t="s">
        <v>80</v>
      </c>
      <c r="C129" s="122" t="s">
        <v>11</v>
      </c>
      <c r="D129" s="123" t="s">
        <v>132</v>
      </c>
      <c r="E129" s="123"/>
      <c r="F129" s="138">
        <f>SUM(F131+F130)</f>
        <v>0</v>
      </c>
      <c r="G129" s="138">
        <f>SUM(G131+G130)</f>
        <v>0</v>
      </c>
      <c r="H129" s="332" t="e">
        <f t="shared" si="2"/>
        <v>#DIV/0!</v>
      </c>
      <c r="I129" s="333">
        <f t="shared" si="3"/>
        <v>0</v>
      </c>
    </row>
    <row r="130" spans="1:70" hidden="1">
      <c r="A130" s="125" t="s">
        <v>133</v>
      </c>
      <c r="B130" s="126" t="s">
        <v>80</v>
      </c>
      <c r="C130" s="126" t="s">
        <v>11</v>
      </c>
      <c r="D130" s="127" t="s">
        <v>132</v>
      </c>
      <c r="E130" s="127" t="s">
        <v>134</v>
      </c>
      <c r="F130" s="163">
        <f>SUM('№ 2'!G137)</f>
        <v>0</v>
      </c>
      <c r="G130" s="163">
        <f>SUM('№ 2'!H137)</f>
        <v>0</v>
      </c>
      <c r="H130" s="332" t="e">
        <f t="shared" si="2"/>
        <v>#DIV/0!</v>
      </c>
      <c r="I130" s="333">
        <f t="shared" si="3"/>
        <v>0</v>
      </c>
    </row>
    <row r="131" spans="1:70" hidden="1">
      <c r="A131" s="130" t="s">
        <v>31</v>
      </c>
      <c r="B131" s="126" t="s">
        <v>80</v>
      </c>
      <c r="C131" s="126" t="s">
        <v>11</v>
      </c>
      <c r="D131" s="127" t="s">
        <v>132</v>
      </c>
      <c r="E131" s="127" t="s">
        <v>27</v>
      </c>
      <c r="F131" s="163">
        <f>SUM('№ 2'!G138)</f>
        <v>0</v>
      </c>
      <c r="G131" s="163">
        <f>SUM('№ 2'!H138)</f>
        <v>0</v>
      </c>
      <c r="H131" s="332" t="e">
        <f t="shared" si="2"/>
        <v>#DIV/0!</v>
      </c>
      <c r="I131" s="333">
        <f t="shared" si="3"/>
        <v>0</v>
      </c>
    </row>
    <row r="132" spans="1:70" hidden="1">
      <c r="A132" s="142"/>
      <c r="B132" s="122" t="s">
        <v>80</v>
      </c>
      <c r="C132" s="122" t="s">
        <v>11</v>
      </c>
      <c r="D132" s="123"/>
      <c r="E132" s="123"/>
      <c r="F132" s="138">
        <f>SUM(F133)</f>
        <v>0</v>
      </c>
      <c r="G132" s="138">
        <f>SUM(G133)</f>
        <v>0</v>
      </c>
      <c r="H132" s="332" t="e">
        <f t="shared" si="2"/>
        <v>#DIV/0!</v>
      </c>
      <c r="I132" s="333">
        <f t="shared" si="3"/>
        <v>0</v>
      </c>
    </row>
    <row r="133" spans="1:70" hidden="1">
      <c r="A133" s="125"/>
      <c r="B133" s="126" t="s">
        <v>80</v>
      </c>
      <c r="C133" s="126" t="s">
        <v>11</v>
      </c>
      <c r="D133" s="127"/>
      <c r="E133" s="127" t="s">
        <v>28</v>
      </c>
      <c r="F133" s="163"/>
      <c r="G133" s="163"/>
      <c r="H133" s="332" t="e">
        <f t="shared" si="2"/>
        <v>#DIV/0!</v>
      </c>
      <c r="I133" s="333">
        <f t="shared" si="3"/>
        <v>0</v>
      </c>
    </row>
    <row r="134" spans="1:70" ht="63.75" hidden="1">
      <c r="A134" s="132" t="s">
        <v>122</v>
      </c>
      <c r="B134" s="122" t="s">
        <v>80</v>
      </c>
      <c r="C134" s="122" t="s">
        <v>11</v>
      </c>
      <c r="D134" s="123" t="s">
        <v>123</v>
      </c>
      <c r="E134" s="123"/>
      <c r="F134" s="138">
        <f>SUM(F135)</f>
        <v>0</v>
      </c>
      <c r="G134" s="138">
        <f>SUM(G135)</f>
        <v>0</v>
      </c>
      <c r="H134" s="332" t="e">
        <f t="shared" si="2"/>
        <v>#DIV/0!</v>
      </c>
      <c r="I134" s="333">
        <f t="shared" si="3"/>
        <v>0</v>
      </c>
    </row>
    <row r="135" spans="1:70" ht="25.5" hidden="1">
      <c r="A135" s="125" t="s">
        <v>26</v>
      </c>
      <c r="B135" s="126" t="s">
        <v>80</v>
      </c>
      <c r="C135" s="126" t="s">
        <v>11</v>
      </c>
      <c r="D135" s="127" t="s">
        <v>123</v>
      </c>
      <c r="E135" s="127" t="s">
        <v>28</v>
      </c>
      <c r="F135" s="163">
        <f>SUM('№ 2'!G127)</f>
        <v>0</v>
      </c>
      <c r="G135" s="163">
        <f>SUM('№ 2'!H127)</f>
        <v>0</v>
      </c>
      <c r="H135" s="332" t="e">
        <f t="shared" si="2"/>
        <v>#DIV/0!</v>
      </c>
      <c r="I135" s="333">
        <f t="shared" si="3"/>
        <v>0</v>
      </c>
    </row>
    <row r="136" spans="1:70" ht="25.5" hidden="1">
      <c r="A136" s="132" t="s">
        <v>203</v>
      </c>
      <c r="B136" s="122" t="s">
        <v>80</v>
      </c>
      <c r="C136" s="122" t="s">
        <v>11</v>
      </c>
      <c r="D136" s="123" t="s">
        <v>124</v>
      </c>
      <c r="E136" s="123"/>
      <c r="F136" s="138">
        <f>SUM(F137)</f>
        <v>0</v>
      </c>
      <c r="G136" s="138">
        <f>SUM(G137)</f>
        <v>0</v>
      </c>
      <c r="H136" s="332" t="e">
        <f t="shared" si="2"/>
        <v>#DIV/0!</v>
      </c>
      <c r="I136" s="333">
        <f t="shared" si="3"/>
        <v>0</v>
      </c>
    </row>
    <row r="137" spans="1:70" ht="25.5" hidden="1">
      <c r="A137" s="125" t="s">
        <v>26</v>
      </c>
      <c r="B137" s="126" t="s">
        <v>80</v>
      </c>
      <c r="C137" s="126" t="s">
        <v>11</v>
      </c>
      <c r="D137" s="127" t="s">
        <v>124</v>
      </c>
      <c r="E137" s="127" t="s">
        <v>28</v>
      </c>
      <c r="F137" s="163">
        <f>SUM('№ 2'!G129)</f>
        <v>0</v>
      </c>
      <c r="G137" s="163">
        <f>SUM('№ 2'!H129)</f>
        <v>0</v>
      </c>
      <c r="H137" s="332" t="e">
        <f t="shared" si="2"/>
        <v>#DIV/0!</v>
      </c>
      <c r="I137" s="333">
        <f t="shared" si="3"/>
        <v>0</v>
      </c>
    </row>
    <row r="138" spans="1:70" ht="51" hidden="1">
      <c r="A138" s="132" t="s">
        <v>139</v>
      </c>
      <c r="B138" s="122" t="s">
        <v>80</v>
      </c>
      <c r="C138" s="122" t="s">
        <v>11</v>
      </c>
      <c r="D138" s="123" t="s">
        <v>140</v>
      </c>
      <c r="E138" s="123"/>
      <c r="F138" s="138">
        <f>F139</f>
        <v>0</v>
      </c>
      <c r="G138" s="138">
        <f>G139</f>
        <v>0</v>
      </c>
      <c r="H138" s="332" t="e">
        <f t="shared" si="2"/>
        <v>#DIV/0!</v>
      </c>
      <c r="I138" s="333">
        <f t="shared" si="3"/>
        <v>0</v>
      </c>
    </row>
    <row r="139" spans="1:70" s="102" customFormat="1" hidden="1">
      <c r="A139" s="130" t="s">
        <v>64</v>
      </c>
      <c r="B139" s="126" t="s">
        <v>80</v>
      </c>
      <c r="C139" s="126" t="s">
        <v>11</v>
      </c>
      <c r="D139" s="127" t="s">
        <v>140</v>
      </c>
      <c r="E139" s="127" t="s">
        <v>65</v>
      </c>
      <c r="F139" s="141">
        <f>SUM('№ 2'!G140)</f>
        <v>0</v>
      </c>
      <c r="G139" s="141">
        <f>SUM('№ 2'!H140)</f>
        <v>0</v>
      </c>
      <c r="H139" s="332" t="e">
        <f t="shared" si="2"/>
        <v>#DIV/0!</v>
      </c>
      <c r="I139" s="333">
        <f t="shared" si="3"/>
        <v>0</v>
      </c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</row>
    <row r="140" spans="1:70" s="102" customFormat="1" ht="51" hidden="1">
      <c r="A140" s="132" t="s">
        <v>141</v>
      </c>
      <c r="B140" s="122" t="s">
        <v>80</v>
      </c>
      <c r="C140" s="122" t="s">
        <v>11</v>
      </c>
      <c r="D140" s="123" t="s">
        <v>142</v>
      </c>
      <c r="E140" s="123"/>
      <c r="F140" s="140">
        <f>F141</f>
        <v>0</v>
      </c>
      <c r="G140" s="140">
        <f>G141</f>
        <v>0</v>
      </c>
      <c r="H140" s="332" t="e">
        <f t="shared" si="2"/>
        <v>#DIV/0!</v>
      </c>
      <c r="I140" s="333">
        <f t="shared" si="3"/>
        <v>0</v>
      </c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</row>
    <row r="141" spans="1:70" s="102" customFormat="1" hidden="1">
      <c r="A141" s="130" t="s">
        <v>64</v>
      </c>
      <c r="B141" s="126" t="s">
        <v>80</v>
      </c>
      <c r="C141" s="126" t="s">
        <v>11</v>
      </c>
      <c r="D141" s="127" t="s">
        <v>142</v>
      </c>
      <c r="E141" s="127" t="s">
        <v>65</v>
      </c>
      <c r="F141" s="141">
        <f>SUM('№ 2'!G142)</f>
        <v>0</v>
      </c>
      <c r="G141" s="141">
        <f>SUM('№ 2'!H142)</f>
        <v>0</v>
      </c>
      <c r="H141" s="332" t="e">
        <f t="shared" ref="H141:H196" si="4">SUM(G141/F141*100)</f>
        <v>#DIV/0!</v>
      </c>
      <c r="I141" s="333">
        <f t="shared" ref="I141:I196" si="5">SUM(G141-F141)</f>
        <v>0</v>
      </c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</row>
    <row r="142" spans="1:70" s="102" customFormat="1" ht="38.25">
      <c r="A142" s="84" t="s">
        <v>265</v>
      </c>
      <c r="B142" s="151" t="s">
        <v>80</v>
      </c>
      <c r="C142" s="151" t="s">
        <v>11</v>
      </c>
      <c r="D142" s="31" t="s">
        <v>266</v>
      </c>
      <c r="E142" s="63"/>
      <c r="F142" s="233">
        <f>SUM(F143)</f>
        <v>1324.5909999999999</v>
      </c>
      <c r="G142" s="233">
        <f>SUM(G143)</f>
        <v>1324.5909999999999</v>
      </c>
      <c r="H142" s="332">
        <f t="shared" si="4"/>
        <v>100</v>
      </c>
      <c r="I142" s="333">
        <f t="shared" si="5"/>
        <v>0</v>
      </c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</row>
    <row r="143" spans="1:70" s="102" customFormat="1">
      <c r="A143" s="32" t="s">
        <v>133</v>
      </c>
      <c r="B143" s="240" t="s">
        <v>80</v>
      </c>
      <c r="C143" s="240" t="s">
        <v>11</v>
      </c>
      <c r="D143" s="239" t="s">
        <v>266</v>
      </c>
      <c r="E143" s="63" t="s">
        <v>134</v>
      </c>
      <c r="F143" s="141">
        <f>SUM('№ 2'!G146)</f>
        <v>1324.5909999999999</v>
      </c>
      <c r="G143" s="141">
        <f>SUM('№ 2'!H146)</f>
        <v>1324.5909999999999</v>
      </c>
      <c r="H143" s="332">
        <f t="shared" si="4"/>
        <v>100</v>
      </c>
      <c r="I143" s="333">
        <f t="shared" si="5"/>
        <v>0</v>
      </c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</row>
    <row r="144" spans="1:70" s="102" customFormat="1" ht="51" hidden="1">
      <c r="A144" s="132" t="s">
        <v>143</v>
      </c>
      <c r="B144" s="122" t="s">
        <v>80</v>
      </c>
      <c r="C144" s="122" t="s">
        <v>11</v>
      </c>
      <c r="D144" s="123" t="s">
        <v>144</v>
      </c>
      <c r="E144" s="123"/>
      <c r="F144" s="140">
        <f>F145</f>
        <v>0</v>
      </c>
      <c r="G144" s="140">
        <f>G145</f>
        <v>0</v>
      </c>
      <c r="H144" s="332" t="e">
        <f t="shared" si="4"/>
        <v>#DIV/0!</v>
      </c>
      <c r="I144" s="333">
        <f t="shared" si="5"/>
        <v>0</v>
      </c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</row>
    <row r="145" spans="1:70" s="102" customFormat="1" hidden="1">
      <c r="A145" s="130" t="s">
        <v>64</v>
      </c>
      <c r="B145" s="126" t="s">
        <v>80</v>
      </c>
      <c r="C145" s="126" t="s">
        <v>11</v>
      </c>
      <c r="D145" s="127" t="s">
        <v>144</v>
      </c>
      <c r="E145" s="127" t="s">
        <v>65</v>
      </c>
      <c r="F145" s="141">
        <f>SUM('№ 2'!G144)</f>
        <v>0</v>
      </c>
      <c r="G145" s="141">
        <f>SUM('№ 2'!H144)</f>
        <v>0</v>
      </c>
      <c r="H145" s="332" t="e">
        <f t="shared" si="4"/>
        <v>#DIV/0!</v>
      </c>
      <c r="I145" s="333">
        <f t="shared" si="5"/>
        <v>0</v>
      </c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</row>
    <row r="146" spans="1:70">
      <c r="A146" s="131" t="s">
        <v>145</v>
      </c>
      <c r="B146" s="118" t="s">
        <v>80</v>
      </c>
      <c r="C146" s="118" t="s">
        <v>17</v>
      </c>
      <c r="D146" s="119"/>
      <c r="E146" s="119"/>
      <c r="F146" s="120">
        <f>SUM(F149+F151+F153+F161)+F177+F147+F173+F175+F155+F157+F171+F167+F169+F163+F165+F159</f>
        <v>13185.93944</v>
      </c>
      <c r="G146" s="120">
        <f>SUM(G149+G151+G153+G161)+G177+G147+G173+G175+G155+G157+G171+G167+G169+G163+G165+G159</f>
        <v>12927.96443</v>
      </c>
      <c r="H146" s="332">
        <f t="shared" si="4"/>
        <v>98.043559875472937</v>
      </c>
      <c r="I146" s="333">
        <f t="shared" si="5"/>
        <v>-257.97501000000011</v>
      </c>
    </row>
    <row r="147" spans="1:70" s="103" customFormat="1" ht="89.25" hidden="1">
      <c r="A147" s="172" t="s">
        <v>146</v>
      </c>
      <c r="B147" s="173" t="s">
        <v>80</v>
      </c>
      <c r="C147" s="173" t="s">
        <v>17</v>
      </c>
      <c r="D147" s="166" t="s">
        <v>147</v>
      </c>
      <c r="E147" s="166"/>
      <c r="F147" s="140">
        <f>F148</f>
        <v>0</v>
      </c>
      <c r="G147" s="140">
        <f>G148</f>
        <v>0</v>
      </c>
      <c r="H147" s="332" t="e">
        <f t="shared" si="4"/>
        <v>#DIV/0!</v>
      </c>
      <c r="I147" s="333">
        <f t="shared" si="5"/>
        <v>0</v>
      </c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</row>
    <row r="148" spans="1:70" s="103" customFormat="1" ht="25.5" hidden="1">
      <c r="A148" s="174" t="s">
        <v>26</v>
      </c>
      <c r="B148" s="175" t="s">
        <v>80</v>
      </c>
      <c r="C148" s="175" t="s">
        <v>17</v>
      </c>
      <c r="D148" s="167" t="s">
        <v>147</v>
      </c>
      <c r="E148" s="167" t="s">
        <v>28</v>
      </c>
      <c r="F148" s="141"/>
      <c r="G148" s="141"/>
      <c r="H148" s="332" t="e">
        <f t="shared" si="4"/>
        <v>#DIV/0!</v>
      </c>
      <c r="I148" s="333">
        <f t="shared" si="5"/>
        <v>0</v>
      </c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  <c r="BI148" s="107"/>
      <c r="BJ148" s="107"/>
      <c r="BK148" s="107"/>
      <c r="BL148" s="107"/>
      <c r="BM148" s="107"/>
      <c r="BN148" s="107"/>
      <c r="BO148" s="107"/>
      <c r="BP148" s="107"/>
      <c r="BQ148" s="107"/>
      <c r="BR148" s="107"/>
    </row>
    <row r="149" spans="1:70" ht="18" customHeight="1">
      <c r="A149" s="176" t="s">
        <v>148</v>
      </c>
      <c r="B149" s="122" t="s">
        <v>80</v>
      </c>
      <c r="C149" s="122" t="s">
        <v>17</v>
      </c>
      <c r="D149" s="123" t="s">
        <v>149</v>
      </c>
      <c r="E149" s="123"/>
      <c r="F149" s="140">
        <f>F150</f>
        <v>6309.9149799999996</v>
      </c>
      <c r="G149" s="140">
        <f>G150</f>
        <v>6051.9404699999996</v>
      </c>
      <c r="H149" s="332">
        <f t="shared" si="4"/>
        <v>95.911600856466691</v>
      </c>
      <c r="I149" s="333">
        <f t="shared" si="5"/>
        <v>-257.97451000000001</v>
      </c>
    </row>
    <row r="150" spans="1:70" ht="25.5">
      <c r="A150" s="125" t="s">
        <v>26</v>
      </c>
      <c r="B150" s="126" t="s">
        <v>80</v>
      </c>
      <c r="C150" s="126" t="s">
        <v>17</v>
      </c>
      <c r="D150" s="127" t="s">
        <v>149</v>
      </c>
      <c r="E150" s="127" t="s">
        <v>28</v>
      </c>
      <c r="F150" s="141">
        <f>SUM('№ 2'!G151)</f>
        <v>6309.9149799999996</v>
      </c>
      <c r="G150" s="141">
        <f>SUM('№ 2'!H151)</f>
        <v>6051.9404699999996</v>
      </c>
      <c r="H150" s="332">
        <f t="shared" si="4"/>
        <v>95.911600856466691</v>
      </c>
      <c r="I150" s="333">
        <f t="shared" si="5"/>
        <v>-257.97451000000001</v>
      </c>
    </row>
    <row r="151" spans="1:70">
      <c r="A151" s="176" t="s">
        <v>150</v>
      </c>
      <c r="B151" s="122" t="s">
        <v>80</v>
      </c>
      <c r="C151" s="122" t="s">
        <v>17</v>
      </c>
      <c r="D151" s="123" t="s">
        <v>151</v>
      </c>
      <c r="E151" s="123"/>
      <c r="F151" s="140">
        <f>F152</f>
        <v>398</v>
      </c>
      <c r="G151" s="140">
        <f>G152</f>
        <v>398</v>
      </c>
      <c r="H151" s="332">
        <f t="shared" si="4"/>
        <v>100</v>
      </c>
      <c r="I151" s="333">
        <f t="shared" si="5"/>
        <v>0</v>
      </c>
    </row>
    <row r="152" spans="1:70" s="102" customFormat="1" ht="25.5">
      <c r="A152" s="125" t="s">
        <v>26</v>
      </c>
      <c r="B152" s="126" t="s">
        <v>80</v>
      </c>
      <c r="C152" s="126" t="s">
        <v>17</v>
      </c>
      <c r="D152" s="127" t="s">
        <v>151</v>
      </c>
      <c r="E152" s="127" t="s">
        <v>28</v>
      </c>
      <c r="F152" s="141">
        <f>SUM('№ 2'!G153)</f>
        <v>398</v>
      </c>
      <c r="G152" s="141">
        <f>SUM('№ 2'!H153)</f>
        <v>398</v>
      </c>
      <c r="H152" s="332">
        <f t="shared" si="4"/>
        <v>100</v>
      </c>
      <c r="I152" s="333">
        <f t="shared" si="5"/>
        <v>0</v>
      </c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 s="107"/>
      <c r="AV152" s="107"/>
      <c r="AW152" s="107"/>
      <c r="AX152" s="107"/>
      <c r="AY152" s="107"/>
      <c r="AZ152" s="107"/>
      <c r="BA152" s="107"/>
      <c r="BB152" s="107"/>
      <c r="BC152" s="107"/>
      <c r="BD152" s="107"/>
      <c r="BE152" s="107"/>
      <c r="BF152" s="107"/>
      <c r="BG152" s="107"/>
      <c r="BH152" s="107"/>
      <c r="BI152" s="107"/>
      <c r="BJ152" s="107"/>
      <c r="BK152" s="107"/>
      <c r="BL152" s="107"/>
      <c r="BM152" s="107"/>
      <c r="BN152" s="107"/>
      <c r="BO152" s="107"/>
      <c r="BP152" s="107"/>
      <c r="BQ152" s="107"/>
      <c r="BR152" s="107"/>
    </row>
    <row r="153" spans="1:70">
      <c r="A153" s="176" t="s">
        <v>152</v>
      </c>
      <c r="B153" s="122" t="s">
        <v>80</v>
      </c>
      <c r="C153" s="122" t="s">
        <v>17</v>
      </c>
      <c r="D153" s="123" t="s">
        <v>153</v>
      </c>
      <c r="E153" s="123"/>
      <c r="F153" s="140">
        <f>F154</f>
        <v>363</v>
      </c>
      <c r="G153" s="140">
        <f>G154</f>
        <v>363</v>
      </c>
      <c r="H153" s="332">
        <f t="shared" si="4"/>
        <v>100</v>
      </c>
      <c r="I153" s="333">
        <f t="shared" si="5"/>
        <v>0</v>
      </c>
    </row>
    <row r="154" spans="1:70" s="102" customFormat="1" ht="25.5">
      <c r="A154" s="125" t="s">
        <v>26</v>
      </c>
      <c r="B154" s="126" t="s">
        <v>80</v>
      </c>
      <c r="C154" s="126" t="s">
        <v>17</v>
      </c>
      <c r="D154" s="127" t="s">
        <v>153</v>
      </c>
      <c r="E154" s="127" t="s">
        <v>28</v>
      </c>
      <c r="F154" s="141">
        <f>SUM('№ 2'!G155)</f>
        <v>363</v>
      </c>
      <c r="G154" s="141">
        <f>SUM('№ 2'!H155)</f>
        <v>363</v>
      </c>
      <c r="H154" s="332">
        <f t="shared" si="4"/>
        <v>100</v>
      </c>
      <c r="I154" s="333">
        <f t="shared" si="5"/>
        <v>0</v>
      </c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 s="107"/>
      <c r="AV154" s="107"/>
      <c r="AW154" s="107"/>
      <c r="AX154" s="107"/>
      <c r="AY154" s="107"/>
      <c r="AZ154" s="107"/>
      <c r="BA154" s="107"/>
      <c r="BB154" s="107"/>
      <c r="BC154" s="107"/>
      <c r="BD154" s="107"/>
      <c r="BE154" s="107"/>
      <c r="BF154" s="107"/>
      <c r="BG154" s="107"/>
      <c r="BH154" s="107"/>
      <c r="BI154" s="107"/>
      <c r="BJ154" s="107"/>
      <c r="BK154" s="107"/>
      <c r="BL154" s="107"/>
      <c r="BM154" s="107"/>
      <c r="BN154" s="107"/>
      <c r="BO154" s="107"/>
      <c r="BP154" s="107"/>
      <c r="BQ154" s="107"/>
      <c r="BR154" s="107"/>
    </row>
    <row r="155" spans="1:70" s="102" customFormat="1" ht="63.75">
      <c r="A155" s="172" t="s">
        <v>154</v>
      </c>
      <c r="B155" s="122" t="s">
        <v>80</v>
      </c>
      <c r="C155" s="122" t="s">
        <v>17</v>
      </c>
      <c r="D155" s="123" t="s">
        <v>155</v>
      </c>
      <c r="E155" s="123"/>
      <c r="F155" s="141">
        <f>SUM(F156)</f>
        <v>150</v>
      </c>
      <c r="G155" s="141">
        <f>SUM(G156)</f>
        <v>150</v>
      </c>
      <c r="H155" s="332">
        <f t="shared" si="4"/>
        <v>100</v>
      </c>
      <c r="I155" s="333">
        <f t="shared" si="5"/>
        <v>0</v>
      </c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 s="107"/>
      <c r="AV155" s="107"/>
      <c r="AW155" s="107"/>
      <c r="AX155" s="107"/>
      <c r="AY155" s="107"/>
      <c r="AZ155" s="107"/>
      <c r="BA155" s="107"/>
      <c r="BB155" s="107"/>
      <c r="BC155" s="107"/>
      <c r="BD155" s="107"/>
      <c r="BE155" s="107"/>
      <c r="BF155" s="107"/>
      <c r="BG155" s="107"/>
      <c r="BH155" s="107"/>
      <c r="BI155" s="107"/>
      <c r="BJ155" s="107"/>
      <c r="BK155" s="107"/>
      <c r="BL155" s="107"/>
      <c r="BM155" s="107"/>
      <c r="BN155" s="107"/>
      <c r="BO155" s="107"/>
      <c r="BP155" s="107"/>
      <c r="BQ155" s="107"/>
      <c r="BR155" s="107"/>
    </row>
    <row r="156" spans="1:70" s="102" customFormat="1" ht="25.5">
      <c r="A156" s="174" t="s">
        <v>26</v>
      </c>
      <c r="B156" s="126" t="s">
        <v>80</v>
      </c>
      <c r="C156" s="126" t="s">
        <v>17</v>
      </c>
      <c r="D156" s="127" t="s">
        <v>155</v>
      </c>
      <c r="E156" s="127" t="s">
        <v>28</v>
      </c>
      <c r="F156" s="141">
        <f>SUM('№ 2'!G157)</f>
        <v>150</v>
      </c>
      <c r="G156" s="141">
        <f>SUM('№ 2'!H157)</f>
        <v>150</v>
      </c>
      <c r="H156" s="332">
        <f t="shared" si="4"/>
        <v>100</v>
      </c>
      <c r="I156" s="333">
        <f t="shared" si="5"/>
        <v>0</v>
      </c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 s="107"/>
      <c r="AV156" s="107"/>
      <c r="AW156" s="107"/>
      <c r="AX156" s="107"/>
      <c r="AY156" s="107"/>
      <c r="AZ156" s="107"/>
      <c r="BA156" s="107"/>
      <c r="BB156" s="107"/>
      <c r="BC156" s="107"/>
      <c r="BD156" s="107"/>
      <c r="BE156" s="107"/>
      <c r="BF156" s="107"/>
      <c r="BG156" s="107"/>
      <c r="BH156" s="107"/>
      <c r="BI156" s="107"/>
      <c r="BJ156" s="107"/>
      <c r="BK156" s="107"/>
      <c r="BL156" s="107"/>
      <c r="BM156" s="107"/>
      <c r="BN156" s="107"/>
      <c r="BO156" s="107"/>
      <c r="BP156" s="107"/>
      <c r="BQ156" s="107"/>
      <c r="BR156" s="107"/>
    </row>
    <row r="157" spans="1:70" s="102" customFormat="1" ht="76.5">
      <c r="A157" s="172" t="s">
        <v>156</v>
      </c>
      <c r="B157" s="122" t="s">
        <v>80</v>
      </c>
      <c r="C157" s="122" t="s">
        <v>17</v>
      </c>
      <c r="D157" s="123" t="s">
        <v>157</v>
      </c>
      <c r="E157" s="123"/>
      <c r="F157" s="140">
        <f>SUM(F158)</f>
        <v>150</v>
      </c>
      <c r="G157" s="140">
        <f>SUM(G158)</f>
        <v>150</v>
      </c>
      <c r="H157" s="332">
        <f t="shared" si="4"/>
        <v>100</v>
      </c>
      <c r="I157" s="333">
        <f t="shared" si="5"/>
        <v>0</v>
      </c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 s="107"/>
      <c r="AV157" s="107"/>
      <c r="AW157" s="107"/>
      <c r="AX157" s="107"/>
      <c r="AY157" s="107"/>
      <c r="AZ157" s="107"/>
      <c r="BA157" s="107"/>
      <c r="BB157" s="107"/>
      <c r="BC157" s="107"/>
      <c r="BD157" s="107"/>
      <c r="BE157" s="107"/>
      <c r="BF157" s="107"/>
      <c r="BG157" s="107"/>
      <c r="BH157" s="107"/>
      <c r="BI157" s="107"/>
      <c r="BJ157" s="107"/>
      <c r="BK157" s="107"/>
      <c r="BL157" s="107"/>
      <c r="BM157" s="107"/>
      <c r="BN157" s="107"/>
      <c r="BO157" s="107"/>
      <c r="BP157" s="107"/>
      <c r="BQ157" s="107"/>
      <c r="BR157" s="107"/>
    </row>
    <row r="158" spans="1:70" s="102" customFormat="1" ht="25.5">
      <c r="A158" s="174" t="s">
        <v>26</v>
      </c>
      <c r="B158" s="126" t="s">
        <v>80</v>
      </c>
      <c r="C158" s="126" t="s">
        <v>17</v>
      </c>
      <c r="D158" s="127" t="s">
        <v>157</v>
      </c>
      <c r="E158" s="127" t="s">
        <v>28</v>
      </c>
      <c r="F158" s="141">
        <f>SUM('№ 2'!G159)</f>
        <v>150</v>
      </c>
      <c r="G158" s="141">
        <f>SUM('№ 2'!H159)</f>
        <v>150</v>
      </c>
      <c r="H158" s="332">
        <f t="shared" si="4"/>
        <v>100</v>
      </c>
      <c r="I158" s="333">
        <f t="shared" si="5"/>
        <v>0</v>
      </c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 s="107"/>
      <c r="AV158" s="107"/>
      <c r="AW158" s="107"/>
      <c r="AX158" s="107"/>
      <c r="AY158" s="107"/>
      <c r="AZ158" s="107"/>
      <c r="BA158" s="107"/>
      <c r="BB158" s="107"/>
      <c r="BC158" s="107"/>
      <c r="BD158" s="107"/>
      <c r="BE158" s="107"/>
      <c r="BF158" s="107"/>
      <c r="BG158" s="107"/>
      <c r="BH158" s="107"/>
      <c r="BI158" s="107"/>
      <c r="BJ158" s="107"/>
      <c r="BK158" s="107"/>
      <c r="BL158" s="107"/>
      <c r="BM158" s="107"/>
      <c r="BN158" s="107"/>
      <c r="BO158" s="107"/>
      <c r="BP158" s="107"/>
      <c r="BQ158" s="107"/>
      <c r="BR158" s="107"/>
    </row>
    <row r="159" spans="1:70" s="102" customFormat="1" ht="38.25">
      <c r="A159" s="229" t="s">
        <v>258</v>
      </c>
      <c r="B159" s="230" t="s">
        <v>80</v>
      </c>
      <c r="C159" s="230" t="s">
        <v>17</v>
      </c>
      <c r="D159" s="30" t="s">
        <v>259</v>
      </c>
      <c r="E159" s="33"/>
      <c r="F159" s="233">
        <f>SUM(F160)</f>
        <v>260.18104</v>
      </c>
      <c r="G159" s="233">
        <f>SUM(G160)</f>
        <v>260.18104</v>
      </c>
      <c r="H159" s="332">
        <f t="shared" si="4"/>
        <v>100</v>
      </c>
      <c r="I159" s="333">
        <f t="shared" si="5"/>
        <v>0</v>
      </c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 s="107"/>
      <c r="AV159" s="107"/>
      <c r="AW159" s="107"/>
      <c r="AX159" s="107"/>
      <c r="AY159" s="107"/>
      <c r="AZ159" s="107"/>
      <c r="BA159" s="107"/>
      <c r="BB159" s="107"/>
      <c r="BC159" s="107"/>
      <c r="BD159" s="107"/>
      <c r="BE159" s="107"/>
      <c r="BF159" s="107"/>
      <c r="BG159" s="107"/>
      <c r="BH159" s="107"/>
      <c r="BI159" s="107"/>
      <c r="BJ159" s="107"/>
      <c r="BK159" s="107"/>
      <c r="BL159" s="107"/>
      <c r="BM159" s="107"/>
      <c r="BN159" s="107"/>
      <c r="BO159" s="107"/>
      <c r="BP159" s="107"/>
      <c r="BQ159" s="107"/>
      <c r="BR159" s="107"/>
    </row>
    <row r="160" spans="1:70" s="102" customFormat="1" ht="25.5">
      <c r="A160" s="53" t="s">
        <v>26</v>
      </c>
      <c r="B160" s="232" t="s">
        <v>80</v>
      </c>
      <c r="C160" s="232" t="s">
        <v>17</v>
      </c>
      <c r="D160" s="33" t="s">
        <v>259</v>
      </c>
      <c r="E160" s="33" t="s">
        <v>28</v>
      </c>
      <c r="F160" s="141">
        <f>SUM('№ 2'!G161)</f>
        <v>260.18104</v>
      </c>
      <c r="G160" s="141">
        <f>SUM('№ 2'!H161)</f>
        <v>260.18104</v>
      </c>
      <c r="H160" s="332">
        <f t="shared" si="4"/>
        <v>100</v>
      </c>
      <c r="I160" s="333">
        <f t="shared" si="5"/>
        <v>0</v>
      </c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 s="107"/>
      <c r="AV160" s="107"/>
      <c r="AW160" s="107"/>
      <c r="AX160" s="107"/>
      <c r="AY160" s="107"/>
      <c r="AZ160" s="107"/>
      <c r="BA160" s="107"/>
      <c r="BB160" s="107"/>
      <c r="BC160" s="107"/>
      <c r="BD160" s="107"/>
      <c r="BE160" s="107"/>
      <c r="BF160" s="107"/>
      <c r="BG160" s="107"/>
      <c r="BH160" s="107"/>
      <c r="BI160" s="107"/>
      <c r="BJ160" s="107"/>
      <c r="BK160" s="107"/>
      <c r="BL160" s="107"/>
      <c r="BM160" s="107"/>
      <c r="BN160" s="107"/>
      <c r="BO160" s="107"/>
      <c r="BP160" s="107"/>
      <c r="BQ160" s="107"/>
      <c r="BR160" s="107"/>
    </row>
    <row r="161" spans="1:9" ht="25.5">
      <c r="A161" s="121" t="s">
        <v>158</v>
      </c>
      <c r="B161" s="122" t="s">
        <v>80</v>
      </c>
      <c r="C161" s="122" t="s">
        <v>17</v>
      </c>
      <c r="D161" s="123" t="s">
        <v>159</v>
      </c>
      <c r="E161" s="123"/>
      <c r="F161" s="140">
        <f>F162</f>
        <v>3249.422</v>
      </c>
      <c r="G161" s="140">
        <f>G162</f>
        <v>3249.4214999999999</v>
      </c>
      <c r="H161" s="332">
        <f t="shared" si="4"/>
        <v>99.999984612648035</v>
      </c>
      <c r="I161" s="333">
        <f t="shared" si="5"/>
        <v>-5.0000000010186341E-4</v>
      </c>
    </row>
    <row r="162" spans="1:9" ht="25.5">
      <c r="A162" s="125" t="s">
        <v>26</v>
      </c>
      <c r="B162" s="126" t="s">
        <v>80</v>
      </c>
      <c r="C162" s="126" t="s">
        <v>17</v>
      </c>
      <c r="D162" s="127" t="s">
        <v>159</v>
      </c>
      <c r="E162" s="127" t="s">
        <v>28</v>
      </c>
      <c r="F162" s="141">
        <f>SUM('№ 2'!G163)</f>
        <v>3249.422</v>
      </c>
      <c r="G162" s="141">
        <f>SUM('№ 2'!H163)</f>
        <v>3249.4214999999999</v>
      </c>
      <c r="H162" s="332">
        <f t="shared" si="4"/>
        <v>99.999984612648035</v>
      </c>
      <c r="I162" s="333">
        <f t="shared" si="5"/>
        <v>-5.0000000010186341E-4</v>
      </c>
    </row>
    <row r="163" spans="1:9" ht="38.25">
      <c r="A163" s="62" t="s">
        <v>160</v>
      </c>
      <c r="B163" s="151" t="s">
        <v>80</v>
      </c>
      <c r="C163" s="151" t="s">
        <v>17</v>
      </c>
      <c r="D163" s="31" t="s">
        <v>161</v>
      </c>
      <c r="E163" s="31"/>
      <c r="F163" s="140">
        <f>SUM(F164)</f>
        <v>395.96</v>
      </c>
      <c r="G163" s="140">
        <f>SUM(G164)</f>
        <v>395.96</v>
      </c>
      <c r="H163" s="332">
        <f t="shared" si="4"/>
        <v>100</v>
      </c>
      <c r="I163" s="333">
        <f t="shared" si="5"/>
        <v>0</v>
      </c>
    </row>
    <row r="164" spans="1:9" ht="25.5">
      <c r="A164" s="32" t="s">
        <v>26</v>
      </c>
      <c r="B164" s="153" t="s">
        <v>80</v>
      </c>
      <c r="C164" s="153" t="s">
        <v>17</v>
      </c>
      <c r="D164" s="63" t="s">
        <v>161</v>
      </c>
      <c r="E164" s="63" t="s">
        <v>28</v>
      </c>
      <c r="F164" s="141">
        <f>SUM('№ 2'!G165)</f>
        <v>395.96</v>
      </c>
      <c r="G164" s="141">
        <f>SUM('№ 2'!H165)</f>
        <v>395.96</v>
      </c>
      <c r="H164" s="332">
        <f t="shared" si="4"/>
        <v>100</v>
      </c>
      <c r="I164" s="333">
        <f t="shared" si="5"/>
        <v>0</v>
      </c>
    </row>
    <row r="165" spans="1:9" ht="38.25">
      <c r="A165" s="62" t="s">
        <v>162</v>
      </c>
      <c r="B165" s="151" t="s">
        <v>80</v>
      </c>
      <c r="C165" s="151" t="s">
        <v>17</v>
      </c>
      <c r="D165" s="31" t="s">
        <v>163</v>
      </c>
      <c r="E165" s="31"/>
      <c r="F165" s="140">
        <f>SUM(F166)</f>
        <v>4.04</v>
      </c>
      <c r="G165" s="140">
        <f>SUM(G166)</f>
        <v>4.04</v>
      </c>
      <c r="H165" s="332">
        <f t="shared" si="4"/>
        <v>100</v>
      </c>
      <c r="I165" s="333">
        <f t="shared" si="5"/>
        <v>0</v>
      </c>
    </row>
    <row r="166" spans="1:9" ht="25.5">
      <c r="A166" s="32" t="s">
        <v>26</v>
      </c>
      <c r="B166" s="153" t="s">
        <v>80</v>
      </c>
      <c r="C166" s="153" t="s">
        <v>17</v>
      </c>
      <c r="D166" s="63" t="s">
        <v>163</v>
      </c>
      <c r="E166" s="63" t="s">
        <v>28</v>
      </c>
      <c r="F166" s="141">
        <f>SUM('№ 2'!G167)</f>
        <v>4.04</v>
      </c>
      <c r="G166" s="141">
        <f>SUM('№ 2'!H167)</f>
        <v>4.04</v>
      </c>
      <c r="H166" s="332">
        <f t="shared" si="4"/>
        <v>100</v>
      </c>
      <c r="I166" s="333">
        <f t="shared" si="5"/>
        <v>0</v>
      </c>
    </row>
    <row r="167" spans="1:9" ht="76.5" hidden="1">
      <c r="A167" s="62" t="s">
        <v>164</v>
      </c>
      <c r="B167" s="151" t="s">
        <v>80</v>
      </c>
      <c r="C167" s="151" t="s">
        <v>17</v>
      </c>
      <c r="D167" s="31" t="s">
        <v>165</v>
      </c>
      <c r="E167" s="31"/>
      <c r="F167" s="140">
        <f>SUM(F168)</f>
        <v>0</v>
      </c>
      <c r="G167" s="140">
        <f>SUM(G168)</f>
        <v>0</v>
      </c>
      <c r="H167" s="332" t="e">
        <f t="shared" si="4"/>
        <v>#DIV/0!</v>
      </c>
      <c r="I167" s="333">
        <f t="shared" si="5"/>
        <v>0</v>
      </c>
    </row>
    <row r="168" spans="1:9" ht="25.5" hidden="1">
      <c r="A168" s="32" t="s">
        <v>26</v>
      </c>
      <c r="B168" s="153" t="s">
        <v>80</v>
      </c>
      <c r="C168" s="153" t="s">
        <v>17</v>
      </c>
      <c r="D168" s="63" t="s">
        <v>165</v>
      </c>
      <c r="E168" s="63" t="s">
        <v>28</v>
      </c>
      <c r="F168" s="141">
        <f>SUM('№ 2'!G169)</f>
        <v>0</v>
      </c>
      <c r="G168" s="141">
        <f>SUM('№ 2'!H169)</f>
        <v>0</v>
      </c>
      <c r="H168" s="332" t="e">
        <f t="shared" si="4"/>
        <v>#DIV/0!</v>
      </c>
      <c r="I168" s="333">
        <f t="shared" si="5"/>
        <v>0</v>
      </c>
    </row>
    <row r="169" spans="1:9" ht="76.5" hidden="1">
      <c r="A169" s="62" t="s">
        <v>166</v>
      </c>
      <c r="B169" s="151" t="s">
        <v>80</v>
      </c>
      <c r="C169" s="151" t="s">
        <v>17</v>
      </c>
      <c r="D169" s="31" t="s">
        <v>167</v>
      </c>
      <c r="E169" s="31"/>
      <c r="F169" s="140">
        <f>SUM(F170)</f>
        <v>0</v>
      </c>
      <c r="G169" s="140">
        <f>SUM(G170)</f>
        <v>0</v>
      </c>
      <c r="H169" s="332" t="e">
        <f t="shared" si="4"/>
        <v>#DIV/0!</v>
      </c>
      <c r="I169" s="333">
        <f t="shared" si="5"/>
        <v>0</v>
      </c>
    </row>
    <row r="170" spans="1:9" ht="25.5" hidden="1">
      <c r="A170" s="32" t="s">
        <v>26</v>
      </c>
      <c r="B170" s="153" t="s">
        <v>80</v>
      </c>
      <c r="C170" s="153" t="s">
        <v>17</v>
      </c>
      <c r="D170" s="63" t="s">
        <v>167</v>
      </c>
      <c r="E170" s="63" t="s">
        <v>28</v>
      </c>
      <c r="F170" s="141">
        <f>SUM('№ 2'!G171)</f>
        <v>0</v>
      </c>
      <c r="G170" s="141">
        <f>SUM('№ 2'!H171)</f>
        <v>0</v>
      </c>
      <c r="H170" s="332" t="e">
        <f t="shared" si="4"/>
        <v>#DIV/0!</v>
      </c>
      <c r="I170" s="333">
        <f t="shared" si="5"/>
        <v>0</v>
      </c>
    </row>
    <row r="171" spans="1:9" ht="51" hidden="1">
      <c r="A171" s="84" t="s">
        <v>168</v>
      </c>
      <c r="B171" s="151" t="s">
        <v>80</v>
      </c>
      <c r="C171" s="151" t="s">
        <v>17</v>
      </c>
      <c r="D171" s="31" t="s">
        <v>169</v>
      </c>
      <c r="E171" s="63"/>
      <c r="F171" s="140">
        <f>SUM(F172)</f>
        <v>0</v>
      </c>
      <c r="G171" s="140">
        <f>SUM(G172)</f>
        <v>0</v>
      </c>
      <c r="H171" s="332" t="e">
        <f t="shared" si="4"/>
        <v>#DIV/0!</v>
      </c>
      <c r="I171" s="333">
        <f t="shared" si="5"/>
        <v>0</v>
      </c>
    </row>
    <row r="172" spans="1:9" ht="25.5" hidden="1">
      <c r="A172" s="32" t="s">
        <v>26</v>
      </c>
      <c r="B172" s="153" t="s">
        <v>80</v>
      </c>
      <c r="C172" s="153" t="s">
        <v>17</v>
      </c>
      <c r="D172" s="63" t="s">
        <v>169</v>
      </c>
      <c r="E172" s="63" t="s">
        <v>28</v>
      </c>
      <c r="F172" s="141">
        <f>SUM('№ 2'!G173)</f>
        <v>0</v>
      </c>
      <c r="G172" s="141">
        <f>SUM('№ 2'!H173)</f>
        <v>0</v>
      </c>
      <c r="H172" s="332" t="e">
        <f t="shared" si="4"/>
        <v>#DIV/0!</v>
      </c>
      <c r="I172" s="333">
        <f t="shared" si="5"/>
        <v>0</v>
      </c>
    </row>
    <row r="173" spans="1:9" ht="25.5">
      <c r="A173" s="142" t="s">
        <v>170</v>
      </c>
      <c r="B173" s="122" t="s">
        <v>80</v>
      </c>
      <c r="C173" s="122" t="s">
        <v>17</v>
      </c>
      <c r="D173" s="123" t="s">
        <v>171</v>
      </c>
      <c r="E173" s="127"/>
      <c r="F173" s="140">
        <f>SUM(F174)</f>
        <v>1905.4214199999999</v>
      </c>
      <c r="G173" s="140">
        <f>SUM(G174)</f>
        <v>1905.4214199999999</v>
      </c>
      <c r="H173" s="332">
        <f t="shared" si="4"/>
        <v>100</v>
      </c>
      <c r="I173" s="333">
        <f t="shared" si="5"/>
        <v>0</v>
      </c>
    </row>
    <row r="174" spans="1:9" ht="25.5">
      <c r="A174" s="125" t="s">
        <v>26</v>
      </c>
      <c r="B174" s="126" t="s">
        <v>80</v>
      </c>
      <c r="C174" s="126" t="s">
        <v>17</v>
      </c>
      <c r="D174" s="127" t="s">
        <v>171</v>
      </c>
      <c r="E174" s="127" t="s">
        <v>28</v>
      </c>
      <c r="F174" s="141">
        <f>SUM('№ 2'!G175)</f>
        <v>1905.4214199999999</v>
      </c>
      <c r="G174" s="141">
        <f>SUM('№ 2'!H175)</f>
        <v>1905.4214199999999</v>
      </c>
      <c r="H174" s="332">
        <f t="shared" si="4"/>
        <v>100</v>
      </c>
      <c r="I174" s="333">
        <f t="shared" si="5"/>
        <v>0</v>
      </c>
    </row>
    <row r="175" spans="1:9" ht="25.5" hidden="1">
      <c r="A175" s="142" t="s">
        <v>172</v>
      </c>
      <c r="B175" s="122" t="s">
        <v>80</v>
      </c>
      <c r="C175" s="122" t="s">
        <v>17</v>
      </c>
      <c r="D175" s="123" t="s">
        <v>173</v>
      </c>
      <c r="E175" s="127"/>
      <c r="F175" s="140">
        <f>SUM(F176)</f>
        <v>0</v>
      </c>
      <c r="G175" s="140">
        <f>SUM(G176)</f>
        <v>0</v>
      </c>
      <c r="H175" s="332" t="e">
        <f t="shared" si="4"/>
        <v>#DIV/0!</v>
      </c>
      <c r="I175" s="333">
        <f t="shared" si="5"/>
        <v>0</v>
      </c>
    </row>
    <row r="176" spans="1:9" ht="25.5" hidden="1">
      <c r="A176" s="125" t="s">
        <v>26</v>
      </c>
      <c r="B176" s="126" t="s">
        <v>80</v>
      </c>
      <c r="C176" s="126" t="s">
        <v>17</v>
      </c>
      <c r="D176" s="127" t="s">
        <v>173</v>
      </c>
      <c r="E176" s="127" t="s">
        <v>28</v>
      </c>
      <c r="F176" s="141">
        <f>SUM('№ 2'!G177)</f>
        <v>0</v>
      </c>
      <c r="G176" s="141">
        <f>SUM('№ 2'!H177)</f>
        <v>0</v>
      </c>
      <c r="H176" s="332" t="e">
        <f t="shared" si="4"/>
        <v>#DIV/0!</v>
      </c>
      <c r="I176" s="333">
        <f t="shared" si="5"/>
        <v>0</v>
      </c>
    </row>
    <row r="177" spans="1:70" s="101" customFormat="1" ht="51" hidden="1">
      <c r="A177" s="142" t="s">
        <v>204</v>
      </c>
      <c r="B177" s="122" t="s">
        <v>80</v>
      </c>
      <c r="C177" s="122" t="s">
        <v>17</v>
      </c>
      <c r="D177" s="123" t="s">
        <v>205</v>
      </c>
      <c r="E177" s="123"/>
      <c r="F177" s="140">
        <f>F178</f>
        <v>0</v>
      </c>
      <c r="G177" s="140">
        <f>G178</f>
        <v>0</v>
      </c>
      <c r="H177" s="332" t="e">
        <f t="shared" si="4"/>
        <v>#DIV/0!</v>
      </c>
      <c r="I177" s="333">
        <f t="shared" si="5"/>
        <v>0</v>
      </c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107"/>
      <c r="BK177" s="107"/>
      <c r="BL177" s="107"/>
      <c r="BM177" s="107"/>
      <c r="BN177" s="107"/>
      <c r="BO177" s="107"/>
      <c r="BP177" s="107"/>
      <c r="BQ177" s="107"/>
      <c r="BR177" s="107"/>
    </row>
    <row r="178" spans="1:70" s="102" customFormat="1" ht="25.5" hidden="1">
      <c r="A178" s="125" t="s">
        <v>26</v>
      </c>
      <c r="B178" s="126" t="s">
        <v>80</v>
      </c>
      <c r="C178" s="126" t="s">
        <v>17</v>
      </c>
      <c r="D178" s="127" t="s">
        <v>205</v>
      </c>
      <c r="E178" s="127" t="s">
        <v>28</v>
      </c>
      <c r="F178" s="141"/>
      <c r="G178" s="141"/>
      <c r="H178" s="332" t="e">
        <f t="shared" si="4"/>
        <v>#DIV/0!</v>
      </c>
      <c r="I178" s="333">
        <f t="shared" si="5"/>
        <v>0</v>
      </c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  <c r="BI178" s="107"/>
      <c r="BJ178" s="107"/>
      <c r="BK178" s="107"/>
      <c r="BL178" s="107"/>
      <c r="BM178" s="107"/>
      <c r="BN178" s="107"/>
      <c r="BO178" s="107"/>
      <c r="BP178" s="107"/>
      <c r="BQ178" s="107"/>
      <c r="BR178" s="107"/>
    </row>
    <row r="179" spans="1:70" s="102" customFormat="1" hidden="1">
      <c r="A179" s="131" t="s">
        <v>176</v>
      </c>
      <c r="B179" s="118" t="s">
        <v>80</v>
      </c>
      <c r="C179" s="118" t="s">
        <v>80</v>
      </c>
      <c r="D179" s="119"/>
      <c r="E179" s="119"/>
      <c r="F179" s="120">
        <f>F180</f>
        <v>0</v>
      </c>
      <c r="G179" s="120">
        <f>G180</f>
        <v>0</v>
      </c>
      <c r="H179" s="332" t="e">
        <f t="shared" si="4"/>
        <v>#DIV/0!</v>
      </c>
      <c r="I179" s="333">
        <f t="shared" si="5"/>
        <v>0</v>
      </c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 s="107"/>
      <c r="AV179" s="107"/>
      <c r="AW179" s="107"/>
      <c r="AX179" s="107"/>
      <c r="AY179" s="107"/>
      <c r="AZ179" s="107"/>
      <c r="BA179" s="107"/>
      <c r="BB179" s="107"/>
      <c r="BC179" s="107"/>
      <c r="BD179" s="107"/>
      <c r="BE179" s="107"/>
      <c r="BF179" s="107"/>
      <c r="BG179" s="107"/>
      <c r="BH179" s="107"/>
      <c r="BI179" s="107"/>
      <c r="BJ179" s="107"/>
      <c r="BK179" s="107"/>
      <c r="BL179" s="107"/>
      <c r="BM179" s="107"/>
      <c r="BN179" s="107"/>
      <c r="BO179" s="107"/>
      <c r="BP179" s="107"/>
      <c r="BQ179" s="107"/>
      <c r="BR179" s="107"/>
    </row>
    <row r="180" spans="1:70" s="102" customFormat="1" ht="38.25" hidden="1">
      <c r="A180" s="132" t="s">
        <v>177</v>
      </c>
      <c r="B180" s="122" t="s">
        <v>80</v>
      </c>
      <c r="C180" s="122" t="s">
        <v>80</v>
      </c>
      <c r="D180" s="123" t="s">
        <v>106</v>
      </c>
      <c r="E180" s="123"/>
      <c r="F180" s="140">
        <f>F181</f>
        <v>0</v>
      </c>
      <c r="G180" s="140">
        <f>G181</f>
        <v>0</v>
      </c>
      <c r="H180" s="332" t="e">
        <f t="shared" si="4"/>
        <v>#DIV/0!</v>
      </c>
      <c r="I180" s="333">
        <f t="shared" si="5"/>
        <v>0</v>
      </c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  <c r="BI180" s="107"/>
      <c r="BJ180" s="107"/>
      <c r="BK180" s="107"/>
      <c r="BL180" s="107"/>
      <c r="BM180" s="107"/>
      <c r="BN180" s="107"/>
      <c r="BO180" s="107"/>
      <c r="BP180" s="107"/>
      <c r="BQ180" s="107"/>
      <c r="BR180" s="107"/>
    </row>
    <row r="181" spans="1:70" s="102" customFormat="1" ht="25.5" hidden="1">
      <c r="A181" s="125" t="s">
        <v>26</v>
      </c>
      <c r="B181" s="126" t="s">
        <v>80</v>
      </c>
      <c r="C181" s="126" t="s">
        <v>80</v>
      </c>
      <c r="D181" s="127" t="s">
        <v>106</v>
      </c>
      <c r="E181" s="127" t="s">
        <v>28</v>
      </c>
      <c r="F181" s="128">
        <f>SUM('№ 2'!G182)</f>
        <v>0</v>
      </c>
      <c r="G181" s="128">
        <f>SUM('№ 2'!H182)</f>
        <v>0</v>
      </c>
      <c r="H181" s="332" t="e">
        <f t="shared" si="4"/>
        <v>#DIV/0!</v>
      </c>
      <c r="I181" s="333">
        <f t="shared" si="5"/>
        <v>0</v>
      </c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  <c r="BI181" s="107"/>
      <c r="BJ181" s="107"/>
      <c r="BK181" s="107"/>
      <c r="BL181" s="107"/>
      <c r="BM181" s="107"/>
      <c r="BN181" s="107"/>
      <c r="BO181" s="107"/>
      <c r="BP181" s="107"/>
      <c r="BQ181" s="107"/>
      <c r="BR181" s="107"/>
    </row>
    <row r="182" spans="1:70" s="102" customFormat="1" ht="15.75">
      <c r="A182" s="177" t="s">
        <v>178</v>
      </c>
      <c r="B182" s="178" t="s">
        <v>37</v>
      </c>
      <c r="C182" s="178"/>
      <c r="D182" s="179"/>
      <c r="E182" s="179"/>
      <c r="F182" s="180">
        <f>SUM(F183)</f>
        <v>760.89400000000001</v>
      </c>
      <c r="G182" s="180">
        <f>SUM(G183)</f>
        <v>677.55701999999997</v>
      </c>
      <c r="H182" s="332">
        <f t="shared" si="4"/>
        <v>89.047491503415714</v>
      </c>
      <c r="I182" s="333">
        <f t="shared" si="5"/>
        <v>-83.33698000000004</v>
      </c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  <c r="BI182" s="107"/>
      <c r="BJ182" s="107"/>
      <c r="BK182" s="107"/>
      <c r="BL182" s="107"/>
      <c r="BM182" s="107"/>
      <c r="BN182" s="107"/>
      <c r="BO182" s="107"/>
      <c r="BP182" s="107"/>
      <c r="BQ182" s="107"/>
      <c r="BR182" s="107"/>
    </row>
    <row r="183" spans="1:70" s="102" customFormat="1">
      <c r="A183" s="181" t="s">
        <v>179</v>
      </c>
      <c r="B183" s="182" t="s">
        <v>37</v>
      </c>
      <c r="C183" s="182" t="s">
        <v>11</v>
      </c>
      <c r="D183" s="183"/>
      <c r="E183" s="183"/>
      <c r="F183" s="184">
        <f>SUM(F184)</f>
        <v>760.89400000000001</v>
      </c>
      <c r="G183" s="184">
        <f>SUM(G184)</f>
        <v>677.55701999999997</v>
      </c>
      <c r="H183" s="332">
        <f t="shared" si="4"/>
        <v>89.047491503415714</v>
      </c>
      <c r="I183" s="333">
        <f t="shared" si="5"/>
        <v>-83.33698000000004</v>
      </c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 s="107"/>
      <c r="AV183" s="107"/>
      <c r="AW183" s="107"/>
      <c r="AX183" s="107"/>
      <c r="AY183" s="107"/>
      <c r="AZ183" s="107"/>
      <c r="BA183" s="107"/>
      <c r="BB183" s="107"/>
      <c r="BC183" s="107"/>
      <c r="BD183" s="107"/>
      <c r="BE183" s="107"/>
      <c r="BF183" s="107"/>
      <c r="BG183" s="107"/>
      <c r="BH183" s="107"/>
      <c r="BI183" s="107"/>
      <c r="BJ183" s="107"/>
      <c r="BK183" s="107"/>
      <c r="BL183" s="107"/>
      <c r="BM183" s="107"/>
      <c r="BN183" s="107"/>
      <c r="BO183" s="107"/>
      <c r="BP183" s="107"/>
      <c r="BQ183" s="107"/>
      <c r="BR183" s="107"/>
    </row>
    <row r="184" spans="1:70" s="102" customFormat="1" ht="38.25">
      <c r="A184" s="93" t="s">
        <v>180</v>
      </c>
      <c r="B184" s="151" t="s">
        <v>37</v>
      </c>
      <c r="C184" s="151" t="s">
        <v>11</v>
      </c>
      <c r="D184" s="31" t="s">
        <v>181</v>
      </c>
      <c r="E184" s="63"/>
      <c r="F184" s="124">
        <f>SUM(F185)</f>
        <v>760.89400000000001</v>
      </c>
      <c r="G184" s="124">
        <f>SUM(G185)</f>
        <v>677.55701999999997</v>
      </c>
      <c r="H184" s="332">
        <f t="shared" si="4"/>
        <v>89.047491503415714</v>
      </c>
      <c r="I184" s="333">
        <f t="shared" si="5"/>
        <v>-83.33698000000004</v>
      </c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 s="107"/>
      <c r="AV184" s="107"/>
      <c r="AW184" s="107"/>
      <c r="AX184" s="107"/>
      <c r="AY184" s="107"/>
      <c r="AZ184" s="107"/>
      <c r="BA184" s="107"/>
      <c r="BB184" s="107"/>
      <c r="BC184" s="107"/>
      <c r="BD184" s="107"/>
      <c r="BE184" s="107"/>
      <c r="BF184" s="107"/>
      <c r="BG184" s="107"/>
      <c r="BH184" s="107"/>
      <c r="BI184" s="107"/>
      <c r="BJ184" s="107"/>
      <c r="BK184" s="107"/>
      <c r="BL184" s="107"/>
      <c r="BM184" s="107"/>
      <c r="BN184" s="107"/>
      <c r="BO184" s="107"/>
      <c r="BP184" s="107"/>
      <c r="BQ184" s="107"/>
      <c r="BR184" s="107"/>
    </row>
    <row r="185" spans="1:70" s="102" customFormat="1" ht="25.5">
      <c r="A185" s="32" t="s">
        <v>26</v>
      </c>
      <c r="B185" s="151" t="s">
        <v>37</v>
      </c>
      <c r="C185" s="151" t="s">
        <v>11</v>
      </c>
      <c r="D185" s="63" t="s">
        <v>181</v>
      </c>
      <c r="E185" s="63" t="s">
        <v>28</v>
      </c>
      <c r="F185" s="128">
        <f>SUM('№ 2'!G186)</f>
        <v>760.89400000000001</v>
      </c>
      <c r="G185" s="128">
        <f>SUM('№ 2'!H186)</f>
        <v>677.55701999999997</v>
      </c>
      <c r="H185" s="332">
        <f t="shared" si="4"/>
        <v>89.047491503415714</v>
      </c>
      <c r="I185" s="333">
        <f t="shared" si="5"/>
        <v>-83.33698000000004</v>
      </c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 s="107"/>
      <c r="AV185" s="107"/>
      <c r="AW185" s="107"/>
      <c r="AX185" s="107"/>
      <c r="AY185" s="107"/>
      <c r="AZ185" s="107"/>
      <c r="BA185" s="107"/>
      <c r="BB185" s="107"/>
      <c r="BC185" s="107"/>
      <c r="BD185" s="107"/>
      <c r="BE185" s="107"/>
      <c r="BF185" s="107"/>
      <c r="BG185" s="107"/>
      <c r="BH185" s="107"/>
      <c r="BI185" s="107"/>
      <c r="BJ185" s="107"/>
      <c r="BK185" s="107"/>
      <c r="BL185" s="107"/>
      <c r="BM185" s="107"/>
      <c r="BN185" s="107"/>
      <c r="BO185" s="107"/>
      <c r="BP185" s="107"/>
      <c r="BQ185" s="107"/>
      <c r="BR185" s="107"/>
    </row>
    <row r="186" spans="1:70" s="106" customFormat="1" ht="15.75">
      <c r="A186" s="147" t="s">
        <v>182</v>
      </c>
      <c r="B186" s="113" t="s">
        <v>183</v>
      </c>
      <c r="C186" s="113"/>
      <c r="D186" s="115"/>
      <c r="E186" s="115"/>
      <c r="F186" s="116">
        <f>F187</f>
        <v>3160</v>
      </c>
      <c r="G186" s="116">
        <f>G187</f>
        <v>3160</v>
      </c>
      <c r="H186" s="332">
        <f t="shared" si="4"/>
        <v>100</v>
      </c>
      <c r="I186" s="333">
        <f t="shared" si="5"/>
        <v>0</v>
      </c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 s="107"/>
      <c r="AV186" s="107"/>
      <c r="AW186" s="107"/>
      <c r="AX186" s="107"/>
      <c r="AY186" s="107"/>
      <c r="AZ186" s="107"/>
      <c r="BA186" s="107"/>
      <c r="BB186" s="107"/>
      <c r="BC186" s="107"/>
      <c r="BD186" s="107"/>
      <c r="BE186" s="107"/>
      <c r="BF186" s="107"/>
      <c r="BG186" s="107"/>
      <c r="BH186" s="107"/>
      <c r="BI186" s="107"/>
      <c r="BJ186" s="107"/>
      <c r="BK186" s="107"/>
      <c r="BL186" s="107"/>
      <c r="BM186" s="107"/>
      <c r="BN186" s="107"/>
      <c r="BO186" s="107"/>
      <c r="BP186" s="107"/>
      <c r="BQ186" s="107"/>
      <c r="BR186" s="107"/>
    </row>
    <row r="187" spans="1:70" s="105" customFormat="1">
      <c r="A187" s="185" t="s">
        <v>184</v>
      </c>
      <c r="B187" s="118" t="s">
        <v>183</v>
      </c>
      <c r="C187" s="118" t="s">
        <v>9</v>
      </c>
      <c r="D187" s="183"/>
      <c r="E187" s="183"/>
      <c r="F187" s="206">
        <f>F188+F190</f>
        <v>3160</v>
      </c>
      <c r="G187" s="206">
        <f>G188+G190</f>
        <v>3160</v>
      </c>
      <c r="H187" s="332">
        <f t="shared" si="4"/>
        <v>100</v>
      </c>
      <c r="I187" s="333">
        <f t="shared" si="5"/>
        <v>0</v>
      </c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 s="107"/>
      <c r="AV187" s="107"/>
      <c r="AW187" s="107"/>
      <c r="AX187" s="107"/>
      <c r="AY187" s="107"/>
      <c r="AZ187" s="107"/>
      <c r="BA187" s="107"/>
      <c r="BB187" s="107"/>
      <c r="BC187" s="107"/>
      <c r="BD187" s="107"/>
      <c r="BE187" s="107"/>
      <c r="BF187" s="107"/>
      <c r="BG187" s="107"/>
      <c r="BH187" s="107"/>
      <c r="BI187" s="107"/>
      <c r="BJ187" s="107"/>
      <c r="BK187" s="107"/>
      <c r="BL187" s="107"/>
      <c r="BM187" s="107"/>
      <c r="BN187" s="107"/>
      <c r="BO187" s="107"/>
      <c r="BP187" s="107"/>
      <c r="BQ187" s="107"/>
      <c r="BR187" s="107"/>
    </row>
    <row r="188" spans="1:70" s="101" customFormat="1" ht="25.5">
      <c r="A188" s="132" t="s">
        <v>185</v>
      </c>
      <c r="B188" s="122" t="s">
        <v>183</v>
      </c>
      <c r="C188" s="122" t="s">
        <v>9</v>
      </c>
      <c r="D188" s="31" t="s">
        <v>186</v>
      </c>
      <c r="E188" s="31"/>
      <c r="F188" s="238">
        <f>F189</f>
        <v>2160</v>
      </c>
      <c r="G188" s="238">
        <f>G189</f>
        <v>2160</v>
      </c>
      <c r="H188" s="332">
        <f t="shared" si="4"/>
        <v>100</v>
      </c>
      <c r="I188" s="333">
        <f t="shared" si="5"/>
        <v>0</v>
      </c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 s="107"/>
      <c r="AV188" s="107"/>
      <c r="AW188" s="107"/>
      <c r="AX188" s="107"/>
      <c r="AY188" s="107"/>
      <c r="AZ188" s="107"/>
      <c r="BA188" s="107"/>
      <c r="BB188" s="107"/>
      <c r="BC188" s="107"/>
      <c r="BD188" s="107"/>
      <c r="BE188" s="107"/>
      <c r="BF188" s="107"/>
      <c r="BG188" s="107"/>
      <c r="BH188" s="107"/>
      <c r="BI188" s="107"/>
      <c r="BJ188" s="107"/>
      <c r="BK188" s="107"/>
      <c r="BL188" s="107"/>
      <c r="BM188" s="107"/>
      <c r="BN188" s="107"/>
      <c r="BO188" s="107"/>
      <c r="BP188" s="107"/>
      <c r="BQ188" s="107"/>
      <c r="BR188" s="107"/>
    </row>
    <row r="189" spans="1:70" s="102" customFormat="1">
      <c r="A189" s="133" t="s">
        <v>64</v>
      </c>
      <c r="B189" s="126" t="s">
        <v>183</v>
      </c>
      <c r="C189" s="126" t="s">
        <v>9</v>
      </c>
      <c r="D189" s="63" t="s">
        <v>186</v>
      </c>
      <c r="E189" s="63" t="s">
        <v>65</v>
      </c>
      <c r="F189" s="284">
        <f>SUM('№ 2'!G190)</f>
        <v>2160</v>
      </c>
      <c r="G189" s="284">
        <f>SUM('№ 2'!H190)</f>
        <v>2160</v>
      </c>
      <c r="H189" s="332">
        <f t="shared" si="4"/>
        <v>100</v>
      </c>
      <c r="I189" s="333">
        <f t="shared" si="5"/>
        <v>0</v>
      </c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 s="107"/>
      <c r="AV189" s="107"/>
      <c r="AW189" s="107"/>
      <c r="AX189" s="107"/>
      <c r="AY189" s="107"/>
      <c r="AZ189" s="107"/>
      <c r="BA189" s="107"/>
      <c r="BB189" s="107"/>
      <c r="BC189" s="107"/>
      <c r="BD189" s="107"/>
      <c r="BE189" s="107"/>
      <c r="BF189" s="107"/>
      <c r="BG189" s="107"/>
      <c r="BH189" s="107"/>
      <c r="BI189" s="107"/>
      <c r="BJ189" s="107"/>
      <c r="BK189" s="107"/>
      <c r="BL189" s="107"/>
      <c r="BM189" s="107"/>
      <c r="BN189" s="107"/>
      <c r="BO189" s="107"/>
      <c r="BP189" s="107"/>
      <c r="BQ189" s="107"/>
      <c r="BR189" s="107"/>
    </row>
    <row r="190" spans="1:70" s="102" customFormat="1" ht="38.25">
      <c r="A190" s="132" t="s">
        <v>187</v>
      </c>
      <c r="B190" s="122" t="s">
        <v>183</v>
      </c>
      <c r="C190" s="122" t="s">
        <v>9</v>
      </c>
      <c r="D190" s="31" t="s">
        <v>188</v>
      </c>
      <c r="E190" s="31"/>
      <c r="F190" s="284">
        <f>SUM(F191)</f>
        <v>1000</v>
      </c>
      <c r="G190" s="284">
        <f>SUM(G191)</f>
        <v>1000</v>
      </c>
      <c r="H190" s="332">
        <f t="shared" si="4"/>
        <v>100</v>
      </c>
      <c r="I190" s="333">
        <f t="shared" si="5"/>
        <v>0</v>
      </c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 s="107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7"/>
      <c r="BF190" s="107"/>
      <c r="BG190" s="107"/>
      <c r="BH190" s="107"/>
      <c r="BI190" s="107"/>
      <c r="BJ190" s="107"/>
      <c r="BK190" s="107"/>
      <c r="BL190" s="107"/>
      <c r="BM190" s="107"/>
      <c r="BN190" s="107"/>
      <c r="BO190" s="107"/>
      <c r="BP190" s="107"/>
      <c r="BQ190" s="107"/>
      <c r="BR190" s="107"/>
    </row>
    <row r="191" spans="1:70" s="102" customFormat="1">
      <c r="A191" s="130" t="s">
        <v>64</v>
      </c>
      <c r="B191" s="126" t="s">
        <v>183</v>
      </c>
      <c r="C191" s="126" t="s">
        <v>9</v>
      </c>
      <c r="D191" s="63" t="s">
        <v>188</v>
      </c>
      <c r="E191" s="63" t="s">
        <v>65</v>
      </c>
      <c r="F191" s="284">
        <f>SUM('№ 2'!G192)</f>
        <v>1000</v>
      </c>
      <c r="G191" s="284">
        <f>SUM('№ 2'!H192)</f>
        <v>1000</v>
      </c>
      <c r="H191" s="332">
        <f t="shared" si="4"/>
        <v>100</v>
      </c>
      <c r="I191" s="333">
        <f t="shared" si="5"/>
        <v>0</v>
      </c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 s="107"/>
      <c r="AV191" s="107"/>
      <c r="AW191" s="107"/>
      <c r="AX191" s="107"/>
      <c r="AY191" s="107"/>
      <c r="AZ191" s="107"/>
      <c r="BA191" s="107"/>
      <c r="BB191" s="107"/>
      <c r="BC191" s="107"/>
      <c r="BD191" s="107"/>
      <c r="BE191" s="107"/>
      <c r="BF191" s="107"/>
      <c r="BG191" s="107"/>
      <c r="BH191" s="107"/>
      <c r="BI191" s="107"/>
      <c r="BJ191" s="107"/>
      <c r="BK191" s="107"/>
      <c r="BL191" s="107"/>
      <c r="BM191" s="107"/>
      <c r="BN191" s="107"/>
      <c r="BO191" s="107"/>
      <c r="BP191" s="107"/>
      <c r="BQ191" s="107"/>
      <c r="BR191" s="107"/>
    </row>
    <row r="192" spans="1:70" ht="15.75">
      <c r="A192" s="143" t="s">
        <v>189</v>
      </c>
      <c r="B192" s="113" t="s">
        <v>72</v>
      </c>
      <c r="C192" s="113"/>
      <c r="D192" s="179"/>
      <c r="E192" s="179"/>
      <c r="F192" s="203">
        <f>SUM(F194)</f>
        <v>122.07708</v>
      </c>
      <c r="G192" s="203">
        <f>SUM(G194)</f>
        <v>122.07708</v>
      </c>
      <c r="H192" s="332">
        <f t="shared" si="4"/>
        <v>100</v>
      </c>
      <c r="I192" s="333">
        <f t="shared" si="5"/>
        <v>0</v>
      </c>
    </row>
    <row r="193" spans="1:70">
      <c r="A193" s="131" t="s">
        <v>190</v>
      </c>
      <c r="B193" s="118" t="s">
        <v>72</v>
      </c>
      <c r="C193" s="118" t="s">
        <v>9</v>
      </c>
      <c r="D193" s="119"/>
      <c r="E193" s="119"/>
      <c r="F193" s="120">
        <f>SUM(F194)</f>
        <v>122.07708</v>
      </c>
      <c r="G193" s="120">
        <f>SUM(G194)</f>
        <v>122.07708</v>
      </c>
      <c r="H193" s="332">
        <f t="shared" si="4"/>
        <v>100</v>
      </c>
      <c r="I193" s="333">
        <f t="shared" si="5"/>
        <v>0</v>
      </c>
    </row>
    <row r="194" spans="1:70" s="101" customFormat="1" ht="25.5">
      <c r="A194" s="121" t="s">
        <v>191</v>
      </c>
      <c r="B194" s="122" t="s">
        <v>72</v>
      </c>
      <c r="C194" s="122" t="s">
        <v>9</v>
      </c>
      <c r="D194" s="123" t="s">
        <v>192</v>
      </c>
      <c r="E194" s="123"/>
      <c r="F194" s="140">
        <f>F195</f>
        <v>122.07708</v>
      </c>
      <c r="G194" s="140">
        <f>G195</f>
        <v>122.07708</v>
      </c>
      <c r="H194" s="332">
        <f t="shared" si="4"/>
        <v>100</v>
      </c>
      <c r="I194" s="333">
        <f t="shared" si="5"/>
        <v>0</v>
      </c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 s="107"/>
      <c r="AV194" s="107"/>
      <c r="AW194" s="107"/>
      <c r="AX194" s="107"/>
      <c r="AY194" s="107"/>
      <c r="AZ194" s="107"/>
      <c r="BA194" s="107"/>
      <c r="BB194" s="107"/>
      <c r="BC194" s="107"/>
      <c r="BD194" s="107"/>
      <c r="BE194" s="107"/>
      <c r="BF194" s="107"/>
      <c r="BG194" s="107"/>
      <c r="BH194" s="107"/>
      <c r="BI194" s="107"/>
      <c r="BJ194" s="107"/>
      <c r="BK194" s="107"/>
      <c r="BL194" s="107"/>
      <c r="BM194" s="107"/>
      <c r="BN194" s="107"/>
      <c r="BO194" s="107"/>
      <c r="BP194" s="107"/>
      <c r="BQ194" s="107"/>
      <c r="BR194" s="107"/>
    </row>
    <row r="195" spans="1:70" s="102" customFormat="1">
      <c r="A195" s="130" t="s">
        <v>29</v>
      </c>
      <c r="B195" s="126" t="s">
        <v>72</v>
      </c>
      <c r="C195" s="126" t="s">
        <v>9</v>
      </c>
      <c r="D195" s="127" t="s">
        <v>192</v>
      </c>
      <c r="E195" s="127" t="s">
        <v>30</v>
      </c>
      <c r="F195" s="141">
        <f>SUM('№ 2'!G196)</f>
        <v>122.07708</v>
      </c>
      <c r="G195" s="141">
        <f>SUM('№ 2'!H196)</f>
        <v>122.07708</v>
      </c>
      <c r="H195" s="332">
        <f t="shared" si="4"/>
        <v>100</v>
      </c>
      <c r="I195" s="333">
        <f t="shared" si="5"/>
        <v>0</v>
      </c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 s="107"/>
      <c r="AV195" s="107"/>
      <c r="AW195" s="107"/>
      <c r="AX195" s="107"/>
      <c r="AY195" s="107"/>
      <c r="AZ195" s="107"/>
      <c r="BA195" s="107"/>
      <c r="BB195" s="107"/>
      <c r="BC195" s="107"/>
      <c r="BD195" s="107"/>
      <c r="BE195" s="107"/>
      <c r="BF195" s="107"/>
      <c r="BG195" s="107"/>
      <c r="BH195" s="107"/>
      <c r="BI195" s="107"/>
      <c r="BJ195" s="107"/>
      <c r="BK195" s="107"/>
      <c r="BL195" s="107"/>
      <c r="BM195" s="107"/>
      <c r="BN195" s="107"/>
      <c r="BO195" s="107"/>
      <c r="BP195" s="107"/>
      <c r="BQ195" s="107"/>
      <c r="BR195" s="107"/>
    </row>
    <row r="196" spans="1:70" ht="15.75">
      <c r="A196" s="186" t="s">
        <v>193</v>
      </c>
      <c r="C196" s="299"/>
      <c r="D196" s="299"/>
      <c r="E196" s="299"/>
      <c r="F196" s="299">
        <f>SUM(F12+F61+F66+F97+F192+F70+F182+F186)</f>
        <v>40621</v>
      </c>
      <c r="G196" s="299">
        <f>SUM(G12+G61+G66+G97+G192+G70+G182+G186)</f>
        <v>40166.392849999997</v>
      </c>
      <c r="H196" s="332">
        <f t="shared" ref="H196" si="6">SUM(G196/F196*100)</f>
        <v>98.880856822825621</v>
      </c>
      <c r="I196" s="333">
        <f t="shared" ref="I196" si="7">SUM(G196-F196)</f>
        <v>-454.60715000000346</v>
      </c>
    </row>
  </sheetData>
  <mergeCells count="7">
    <mergeCell ref="A1:I1"/>
    <mergeCell ref="A2:I2"/>
    <mergeCell ref="A3:I3"/>
    <mergeCell ref="A4:I4"/>
    <mergeCell ref="A6:I6"/>
    <mergeCell ref="A7:I7"/>
    <mergeCell ref="A8:I8"/>
  </mergeCells>
  <pageMargins left="0.74803149606299213" right="0.19685039370078741" top="0.47244094488188981" bottom="0.47244094488188981" header="0.51181102362204722" footer="0.19685039370078741"/>
  <pageSetup paperSize="9" scale="59" fitToHeight="6" orientation="portrait" verticalDpi="0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75"/>
  <sheetViews>
    <sheetView workbookViewId="0">
      <selection activeCell="M12" sqref="M12"/>
    </sheetView>
  </sheetViews>
  <sheetFormatPr defaultRowHeight="12.75"/>
  <cols>
    <col min="1" max="1" width="75.85546875" style="7" customWidth="1"/>
    <col min="2" max="2" width="17.7109375" style="7" customWidth="1"/>
    <col min="3" max="3" width="8" style="8" customWidth="1"/>
    <col min="4" max="4" width="18.7109375" style="9" customWidth="1"/>
    <col min="5" max="5" width="16.42578125" style="7" customWidth="1"/>
    <col min="6" max="6" width="14.28515625" style="7" customWidth="1"/>
    <col min="7" max="7" width="11" style="7" customWidth="1"/>
    <col min="64" max="16384" width="9.140625" style="7"/>
  </cols>
  <sheetData>
    <row r="1" spans="1:63" customFormat="1" ht="15" customHeight="1">
      <c r="A1" s="307" t="s">
        <v>289</v>
      </c>
      <c r="B1" s="305"/>
      <c r="C1" s="305"/>
      <c r="D1" s="305"/>
      <c r="E1" s="305"/>
      <c r="F1" s="305"/>
      <c r="G1" s="305"/>
    </row>
    <row r="2" spans="1:63" customFormat="1" ht="14.25" customHeight="1">
      <c r="A2" s="308" t="s">
        <v>274</v>
      </c>
      <c r="B2" s="305"/>
      <c r="C2" s="305"/>
      <c r="D2" s="305"/>
      <c r="E2" s="305"/>
      <c r="F2" s="305"/>
      <c r="G2" s="305"/>
    </row>
    <row r="3" spans="1:63" customFormat="1" ht="14.25" customHeight="1">
      <c r="A3" s="308" t="s">
        <v>275</v>
      </c>
      <c r="B3" s="305"/>
      <c r="C3" s="305"/>
      <c r="D3" s="305"/>
      <c r="E3" s="305"/>
      <c r="F3" s="305"/>
      <c r="G3" s="305"/>
    </row>
    <row r="4" spans="1:63" customFormat="1" ht="14.25" customHeight="1">
      <c r="A4" s="307" t="s">
        <v>279</v>
      </c>
      <c r="B4" s="305"/>
      <c r="C4" s="305"/>
      <c r="D4" s="305"/>
      <c r="E4" s="305"/>
      <c r="F4" s="305"/>
      <c r="G4" s="305"/>
    </row>
    <row r="5" spans="1:63" customFormat="1" ht="14.25" customHeight="1">
      <c r="A5" s="7"/>
      <c r="B5" s="7"/>
      <c r="C5" s="8"/>
      <c r="D5" s="10"/>
      <c r="E5" s="7"/>
      <c r="F5" s="7"/>
      <c r="G5" s="7"/>
    </row>
    <row r="6" spans="1:63" customFormat="1" ht="14.25" customHeight="1">
      <c r="A6" s="306" t="s">
        <v>290</v>
      </c>
      <c r="B6" s="306"/>
      <c r="C6" s="306"/>
      <c r="D6" s="306"/>
      <c r="E6" s="306"/>
      <c r="F6" s="306"/>
      <c r="G6" s="306"/>
    </row>
    <row r="7" spans="1:63" customFormat="1" ht="14.25" customHeight="1">
      <c r="A7" s="306" t="s">
        <v>291</v>
      </c>
      <c r="B7" s="306"/>
      <c r="C7" s="306"/>
      <c r="D7" s="306"/>
      <c r="E7" s="305"/>
      <c r="F7" s="305"/>
      <c r="G7" s="305"/>
    </row>
    <row r="8" spans="1:63" customFormat="1" ht="14.25" customHeight="1">
      <c r="A8" s="306" t="s">
        <v>206</v>
      </c>
      <c r="B8" s="306"/>
      <c r="C8" s="306"/>
      <c r="D8" s="306"/>
      <c r="E8" s="305"/>
      <c r="F8" s="305"/>
      <c r="G8" s="305"/>
    </row>
    <row r="9" spans="1:63" customFormat="1" ht="14.25" customHeight="1">
      <c r="A9" s="306" t="s">
        <v>292</v>
      </c>
      <c r="B9" s="306"/>
      <c r="C9" s="306"/>
      <c r="D9" s="306"/>
      <c r="E9" s="305"/>
      <c r="F9" s="305"/>
      <c r="G9" s="305"/>
    </row>
    <row r="10" spans="1:63" customFormat="1" ht="14.25" customHeight="1">
      <c r="A10" s="7"/>
      <c r="B10" s="7"/>
      <c r="C10" s="8"/>
      <c r="D10" s="11"/>
      <c r="E10" s="7"/>
      <c r="F10" s="7"/>
      <c r="G10" s="11" t="s">
        <v>0</v>
      </c>
    </row>
    <row r="11" spans="1:63" customFormat="1" ht="66.75" customHeight="1">
      <c r="A11" s="12" t="s">
        <v>1</v>
      </c>
      <c r="B11" s="334" t="s">
        <v>5</v>
      </c>
      <c r="C11" s="334" t="s">
        <v>6</v>
      </c>
      <c r="D11" s="312" t="s">
        <v>281</v>
      </c>
      <c r="E11" s="312" t="s">
        <v>282</v>
      </c>
      <c r="F11" s="313" t="s">
        <v>277</v>
      </c>
      <c r="G11" s="313" t="s">
        <v>278</v>
      </c>
    </row>
    <row r="12" spans="1:63" ht="48.75" customHeight="1">
      <c r="A12" s="13" t="s">
        <v>207</v>
      </c>
      <c r="B12" s="14" t="s">
        <v>208</v>
      </c>
      <c r="C12" s="15"/>
      <c r="D12" s="244">
        <f>D13+D36</f>
        <v>36126.509000000005</v>
      </c>
      <c r="E12" s="244">
        <f>E13+E36</f>
        <v>35671.901850000002</v>
      </c>
      <c r="F12" s="335">
        <f>SUM(E12/D12*100)</f>
        <v>98.741624467506668</v>
      </c>
      <c r="G12" s="336">
        <f>SUM(E12-D12)</f>
        <v>-454.60715000000346</v>
      </c>
    </row>
    <row r="13" spans="1:63" ht="25.5">
      <c r="A13" s="16" t="s">
        <v>209</v>
      </c>
      <c r="B13" s="17" t="s">
        <v>210</v>
      </c>
      <c r="C13" s="18"/>
      <c r="D13" s="245">
        <f>D14+D32</f>
        <v>7051.1646100000007</v>
      </c>
      <c r="E13" s="245">
        <f>E14+E32</f>
        <v>6953.3689099999992</v>
      </c>
      <c r="F13" s="335">
        <f t="shared" ref="F13:F76" si="0">SUM(E13/D13*100)</f>
        <v>98.613056063656387</v>
      </c>
      <c r="G13" s="336">
        <f t="shared" ref="G13:G76" si="1">SUM(E13-D13)</f>
        <v>-97.795700000001489</v>
      </c>
    </row>
    <row r="14" spans="1:63" ht="25.5">
      <c r="A14" s="19" t="s">
        <v>211</v>
      </c>
      <c r="B14" s="20" t="s">
        <v>212</v>
      </c>
      <c r="C14" s="21"/>
      <c r="D14" s="246">
        <f>D15+D20+D24+D22+D30+D28+D26</f>
        <v>6687.6546100000005</v>
      </c>
      <c r="E14" s="246">
        <f>E15+E20+E24+E22+E30+E28+E26</f>
        <v>6663.4829099999997</v>
      </c>
      <c r="F14" s="335">
        <f t="shared" si="0"/>
        <v>99.638562374859248</v>
      </c>
      <c r="G14" s="336">
        <f t="shared" si="1"/>
        <v>-24.171700000000783</v>
      </c>
    </row>
    <row r="15" spans="1:63" s="1" customFormat="1" ht="25.5">
      <c r="A15" s="22" t="s">
        <v>24</v>
      </c>
      <c r="B15" s="23" t="s">
        <v>25</v>
      </c>
      <c r="C15" s="23"/>
      <c r="D15" s="247">
        <f>D16+D17+D18+D19</f>
        <v>5031.1288100000002</v>
      </c>
      <c r="E15" s="247">
        <f>E16+E17+E18+E19</f>
        <v>5006.9571099999994</v>
      </c>
      <c r="F15" s="335">
        <f t="shared" si="0"/>
        <v>99.519557123006734</v>
      </c>
      <c r="G15" s="336">
        <f t="shared" si="1"/>
        <v>-24.171700000000783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</row>
    <row r="16" spans="1:63" s="1" customFormat="1" ht="42.75" customHeight="1">
      <c r="A16" s="24" t="s">
        <v>14</v>
      </c>
      <c r="B16" s="25" t="s">
        <v>25</v>
      </c>
      <c r="C16" s="25" t="s">
        <v>15</v>
      </c>
      <c r="D16" s="248">
        <f>SUM('№ 3,'!F23+'№ 3,'!F44)</f>
        <v>3620.4872500000001</v>
      </c>
      <c r="E16" s="248">
        <f>SUM('№ 3,'!G23+'№ 3,'!G44)</f>
        <v>3620.4870499999997</v>
      </c>
      <c r="F16" s="335">
        <f t="shared" si="0"/>
        <v>99.99999447588165</v>
      </c>
      <c r="G16" s="336">
        <f t="shared" si="1"/>
        <v>-2.0000000040454324E-4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</row>
    <row r="17" spans="1:63" s="1" customFormat="1" ht="17.25" customHeight="1">
      <c r="A17" s="24" t="s">
        <v>26</v>
      </c>
      <c r="B17" s="25" t="s">
        <v>25</v>
      </c>
      <c r="C17" s="25" t="s">
        <v>28</v>
      </c>
      <c r="D17" s="248">
        <f>SUM('№ 3,'!F24)</f>
        <v>1013.05057</v>
      </c>
      <c r="E17" s="248">
        <f>SUM('№ 3,'!G24)</f>
        <v>988.87906999999996</v>
      </c>
      <c r="F17" s="335">
        <f t="shared" si="0"/>
        <v>97.61398880610669</v>
      </c>
      <c r="G17" s="336">
        <f t="shared" si="1"/>
        <v>-24.171500000000037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</row>
    <row r="18" spans="1:63" s="1" customFormat="1" ht="17.25" customHeight="1">
      <c r="A18" s="24" t="s">
        <v>29</v>
      </c>
      <c r="B18" s="25" t="s">
        <v>25</v>
      </c>
      <c r="C18" s="25" t="s">
        <v>30</v>
      </c>
      <c r="D18" s="248">
        <f>SUM('№ 3,'!F45)</f>
        <v>131</v>
      </c>
      <c r="E18" s="248">
        <f>SUM('№ 3,'!G45)</f>
        <v>131</v>
      </c>
      <c r="F18" s="335">
        <f t="shared" si="0"/>
        <v>100</v>
      </c>
      <c r="G18" s="336">
        <f t="shared" si="1"/>
        <v>0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</row>
    <row r="19" spans="1:63" s="1" customFormat="1" ht="17.25" customHeight="1">
      <c r="A19" s="24" t="s">
        <v>31</v>
      </c>
      <c r="B19" s="25" t="s">
        <v>25</v>
      </c>
      <c r="C19" s="25" t="s">
        <v>27</v>
      </c>
      <c r="D19" s="248">
        <f>SUM('№ 3,'!F26+'№ 3,'!F46)</f>
        <v>266.59099000000003</v>
      </c>
      <c r="E19" s="248">
        <f>SUM('№ 3,'!G26+'№ 3,'!G46)</f>
        <v>266.59099000000003</v>
      </c>
      <c r="F19" s="335">
        <f t="shared" si="0"/>
        <v>100</v>
      </c>
      <c r="G19" s="336">
        <f t="shared" si="1"/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</row>
    <row r="20" spans="1:63" s="2" customFormat="1" ht="25.5">
      <c r="A20" s="22" t="s">
        <v>32</v>
      </c>
      <c r="B20" s="23" t="s">
        <v>33</v>
      </c>
      <c r="C20" s="23"/>
      <c r="D20" s="247">
        <f>D21</f>
        <v>979.71200999999996</v>
      </c>
      <c r="E20" s="247">
        <f>E21</f>
        <v>979.71200999999996</v>
      </c>
      <c r="F20" s="335">
        <f t="shared" si="0"/>
        <v>100</v>
      </c>
      <c r="G20" s="336">
        <f t="shared" si="1"/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</row>
    <row r="21" spans="1:63" s="3" customFormat="1" ht="38.25">
      <c r="A21" s="24" t="s">
        <v>14</v>
      </c>
      <c r="B21" s="25" t="s">
        <v>33</v>
      </c>
      <c r="C21" s="25" t="s">
        <v>15</v>
      </c>
      <c r="D21" s="248">
        <f>SUM('№ 3,'!F28+'№ 3,'!F48)</f>
        <v>979.71200999999996</v>
      </c>
      <c r="E21" s="248">
        <f>SUM('№ 3,'!G28+'№ 3,'!G48)</f>
        <v>979.71200999999996</v>
      </c>
      <c r="F21" s="335">
        <f t="shared" si="0"/>
        <v>100</v>
      </c>
      <c r="G21" s="336">
        <f t="shared" si="1"/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</row>
    <row r="22" spans="1:63" s="2" customFormat="1" ht="30" customHeight="1">
      <c r="A22" s="26" t="s">
        <v>191</v>
      </c>
      <c r="B22" s="23" t="s">
        <v>192</v>
      </c>
      <c r="C22" s="23"/>
      <c r="D22" s="249">
        <f>D23</f>
        <v>122.07708</v>
      </c>
      <c r="E22" s="249">
        <f>E23</f>
        <v>122.07708</v>
      </c>
      <c r="F22" s="335">
        <f t="shared" si="0"/>
        <v>100</v>
      </c>
      <c r="G22" s="336">
        <f t="shared" si="1"/>
        <v>0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</row>
    <row r="23" spans="1:63" s="2" customFormat="1" ht="19.5" customHeight="1">
      <c r="A23" s="24" t="s">
        <v>29</v>
      </c>
      <c r="B23" s="25" t="s">
        <v>192</v>
      </c>
      <c r="C23" s="25" t="s">
        <v>30</v>
      </c>
      <c r="D23" s="250">
        <f>SUM('№ 3,'!F195)</f>
        <v>122.07708</v>
      </c>
      <c r="E23" s="250">
        <f>SUM('№ 3,'!G195)</f>
        <v>122.07708</v>
      </c>
      <c r="F23" s="335">
        <f t="shared" si="0"/>
        <v>100</v>
      </c>
      <c r="G23" s="336">
        <f t="shared" si="1"/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</row>
    <row r="24" spans="1:63" s="3" customFormat="1" ht="34.5" customHeight="1">
      <c r="A24" s="27" t="s">
        <v>51</v>
      </c>
      <c r="B24" s="28" t="s">
        <v>52</v>
      </c>
      <c r="C24" s="28"/>
      <c r="D24" s="251">
        <f>D25</f>
        <v>236.73670999999999</v>
      </c>
      <c r="E24" s="251">
        <f>E25</f>
        <v>236.73670999999999</v>
      </c>
      <c r="F24" s="335">
        <f t="shared" si="0"/>
        <v>100</v>
      </c>
      <c r="G24" s="336">
        <f t="shared" si="1"/>
        <v>0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</row>
    <row r="25" spans="1:63" s="3" customFormat="1">
      <c r="A25" s="24" t="s">
        <v>26</v>
      </c>
      <c r="B25" s="25" t="s">
        <v>52</v>
      </c>
      <c r="C25" s="25" t="s">
        <v>28</v>
      </c>
      <c r="D25" s="250">
        <f>SUM('№ 3,'!F50)</f>
        <v>236.73670999999999</v>
      </c>
      <c r="E25" s="250">
        <f>SUM('№ 3,'!G50)</f>
        <v>236.73670999999999</v>
      </c>
      <c r="F25" s="335">
        <f t="shared" si="0"/>
        <v>100</v>
      </c>
      <c r="G25" s="336">
        <f t="shared" si="1"/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</row>
    <row r="26" spans="1:63" s="3" customFormat="1" ht="25.5">
      <c r="A26" s="64" t="s">
        <v>270</v>
      </c>
      <c r="B26" s="85" t="s">
        <v>269</v>
      </c>
      <c r="C26" s="85"/>
      <c r="D26" s="287">
        <f>SUM(D27)</f>
        <v>100</v>
      </c>
      <c r="E26" s="287">
        <f>SUM(E27)</f>
        <v>100</v>
      </c>
      <c r="F26" s="335">
        <f t="shared" si="0"/>
        <v>100</v>
      </c>
      <c r="G26" s="336">
        <f t="shared" si="1"/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</row>
    <row r="27" spans="1:63" s="3" customFormat="1">
      <c r="A27" s="32" t="s">
        <v>26</v>
      </c>
      <c r="B27" s="87" t="s">
        <v>269</v>
      </c>
      <c r="C27" s="87" t="s">
        <v>28</v>
      </c>
      <c r="D27" s="250">
        <f>SUM('№ 3,'!F76)</f>
        <v>100</v>
      </c>
      <c r="E27" s="250">
        <f>SUM('№ 3,'!G76)</f>
        <v>100</v>
      </c>
      <c r="F27" s="335">
        <f t="shared" si="0"/>
        <v>100</v>
      </c>
      <c r="G27" s="336">
        <f t="shared" si="1"/>
        <v>0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</row>
    <row r="28" spans="1:63" s="3" customFormat="1" ht="89.25" hidden="1">
      <c r="A28" s="29" t="s">
        <v>57</v>
      </c>
      <c r="B28" s="30" t="s">
        <v>58</v>
      </c>
      <c r="C28" s="31"/>
      <c r="D28" s="249">
        <f>SUM(D29)</f>
        <v>0</v>
      </c>
      <c r="E28" s="249">
        <f>SUM(E29)</f>
        <v>0</v>
      </c>
      <c r="F28" s="335" t="e">
        <f t="shared" si="0"/>
        <v>#DIV/0!</v>
      </c>
      <c r="G28" s="336">
        <f t="shared" si="1"/>
        <v>0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</row>
    <row r="29" spans="1:63" s="3" customFormat="1" ht="38.25" hidden="1">
      <c r="A29" s="32" t="s">
        <v>14</v>
      </c>
      <c r="B29" s="33" t="s">
        <v>59</v>
      </c>
      <c r="C29" s="33" t="s">
        <v>15</v>
      </c>
      <c r="D29" s="250">
        <f>SUM('№ 3,'!F52)</f>
        <v>0</v>
      </c>
      <c r="E29" s="250">
        <f>SUM('№ 3,'!G52)</f>
        <v>0</v>
      </c>
      <c r="F29" s="335" t="e">
        <f t="shared" si="0"/>
        <v>#DIV/0!</v>
      </c>
      <c r="G29" s="336">
        <f t="shared" si="1"/>
        <v>0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</row>
    <row r="30" spans="1:63" s="2" customFormat="1" ht="25.5">
      <c r="A30" s="34" t="s">
        <v>213</v>
      </c>
      <c r="B30" s="35" t="s">
        <v>39</v>
      </c>
      <c r="C30" s="23"/>
      <c r="D30" s="249">
        <f>D31</f>
        <v>218</v>
      </c>
      <c r="E30" s="249">
        <f>E31</f>
        <v>218</v>
      </c>
      <c r="F30" s="335">
        <f t="shared" si="0"/>
        <v>100</v>
      </c>
      <c r="G30" s="336">
        <f t="shared" si="1"/>
        <v>0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</row>
    <row r="31" spans="1:63" s="3" customFormat="1">
      <c r="A31" s="36" t="s">
        <v>26</v>
      </c>
      <c r="B31" s="37" t="s">
        <v>39</v>
      </c>
      <c r="C31" s="38" t="s">
        <v>65</v>
      </c>
      <c r="D31" s="250">
        <f>SUM('№ 3,'!F33)</f>
        <v>218</v>
      </c>
      <c r="E31" s="250">
        <f>SUM('№ 3,'!G33)</f>
        <v>218</v>
      </c>
      <c r="F31" s="335">
        <f t="shared" si="0"/>
        <v>100</v>
      </c>
      <c r="G31" s="336">
        <f t="shared" si="1"/>
        <v>0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</row>
    <row r="32" spans="1:63" s="2" customFormat="1" ht="27.75" customHeight="1">
      <c r="A32" s="19" t="s">
        <v>214</v>
      </c>
      <c r="B32" s="39" t="s">
        <v>215</v>
      </c>
      <c r="C32" s="40"/>
      <c r="D32" s="252">
        <f>D33</f>
        <v>363.51</v>
      </c>
      <c r="E32" s="252">
        <f>E33</f>
        <v>289.88599999999997</v>
      </c>
      <c r="F32" s="335">
        <f t="shared" si="0"/>
        <v>79.746361860746603</v>
      </c>
      <c r="G32" s="336">
        <f t="shared" si="1"/>
        <v>-73.624000000000024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</row>
    <row r="33" spans="1:63" s="1" customFormat="1" ht="25.5">
      <c r="A33" s="41" t="s">
        <v>68</v>
      </c>
      <c r="B33" s="23" t="s">
        <v>69</v>
      </c>
      <c r="C33" s="23"/>
      <c r="D33" s="249">
        <f>D34+D35</f>
        <v>363.51</v>
      </c>
      <c r="E33" s="249">
        <f>E34+E35</f>
        <v>289.88599999999997</v>
      </c>
      <c r="F33" s="335">
        <f t="shared" si="0"/>
        <v>79.746361860746603</v>
      </c>
      <c r="G33" s="336">
        <f t="shared" si="1"/>
        <v>-73.624000000000024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</row>
    <row r="34" spans="1:63" s="3" customFormat="1" ht="38.25">
      <c r="A34" s="24" t="s">
        <v>14</v>
      </c>
      <c r="B34" s="25" t="s">
        <v>69</v>
      </c>
      <c r="C34" s="25" t="s">
        <v>15</v>
      </c>
      <c r="D34" s="250">
        <f>SUM('№ 3,'!F64)</f>
        <v>307.45999999999998</v>
      </c>
      <c r="E34" s="250">
        <f>SUM('№ 3,'!G64)</f>
        <v>260.39724999999999</v>
      </c>
      <c r="F34" s="335">
        <f t="shared" si="0"/>
        <v>84.693049502374294</v>
      </c>
      <c r="G34" s="336">
        <f t="shared" si="1"/>
        <v>-47.062749999999994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</row>
    <row r="35" spans="1:63" s="4" customFormat="1" ht="18.75" customHeight="1">
      <c r="A35" s="24" t="s">
        <v>26</v>
      </c>
      <c r="B35" s="25" t="s">
        <v>216</v>
      </c>
      <c r="C35" s="25" t="s">
        <v>28</v>
      </c>
      <c r="D35" s="250">
        <f>SUM('№ 3,'!F65)</f>
        <v>56.05</v>
      </c>
      <c r="E35" s="250">
        <f>SUM('№ 3,'!G65)</f>
        <v>29.48875</v>
      </c>
      <c r="F35" s="335">
        <f t="shared" si="0"/>
        <v>52.611507582515614</v>
      </c>
      <c r="G35" s="336">
        <f t="shared" si="1"/>
        <v>-26.561249999999998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</row>
    <row r="36" spans="1:63" s="4" customFormat="1" ht="30.75" customHeight="1">
      <c r="A36" s="16" t="s">
        <v>217</v>
      </c>
      <c r="B36" s="42" t="s">
        <v>218</v>
      </c>
      <c r="C36" s="43"/>
      <c r="D36" s="253">
        <f>D37+D40+D43+D52+D83+D86+D95+D102+D50</f>
        <v>29075.344390000002</v>
      </c>
      <c r="E36" s="253">
        <f>E37+E40+E43+E52+E83+E86+E95+E102+E50</f>
        <v>28718.532940000001</v>
      </c>
      <c r="F36" s="335">
        <f t="shared" si="0"/>
        <v>98.772804045881841</v>
      </c>
      <c r="G36" s="336">
        <f t="shared" si="1"/>
        <v>-356.81145000000106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</row>
    <row r="37" spans="1:63" s="4" customFormat="1" ht="30.75" customHeight="1">
      <c r="A37" s="19" t="s">
        <v>219</v>
      </c>
      <c r="B37" s="39" t="s">
        <v>220</v>
      </c>
      <c r="C37" s="39"/>
      <c r="D37" s="252">
        <f>D38</f>
        <v>6309.9149799999996</v>
      </c>
      <c r="E37" s="252">
        <f>E38</f>
        <v>6051.9404699999996</v>
      </c>
      <c r="F37" s="335">
        <f t="shared" si="0"/>
        <v>95.911600856466691</v>
      </c>
      <c r="G37" s="336">
        <f t="shared" si="1"/>
        <v>-257.97451000000001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</row>
    <row r="38" spans="1:63" s="5" customFormat="1">
      <c r="A38" s="44" t="s">
        <v>148</v>
      </c>
      <c r="B38" s="23" t="s">
        <v>149</v>
      </c>
      <c r="C38" s="23"/>
      <c r="D38" s="249">
        <f>D39</f>
        <v>6309.9149799999996</v>
      </c>
      <c r="E38" s="249">
        <f>E39</f>
        <v>6051.9404699999996</v>
      </c>
      <c r="F38" s="335">
        <f t="shared" si="0"/>
        <v>95.911600856466691</v>
      </c>
      <c r="G38" s="336">
        <f t="shared" si="1"/>
        <v>-257.97451000000001</v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</row>
    <row r="39" spans="1:63" s="2" customFormat="1" ht="26.25" customHeight="1">
      <c r="A39" s="24" t="s">
        <v>26</v>
      </c>
      <c r="B39" s="25" t="s">
        <v>149</v>
      </c>
      <c r="C39" s="25" t="s">
        <v>28</v>
      </c>
      <c r="D39" s="250">
        <f>SUM('№ 3,'!F150)</f>
        <v>6309.9149799999996</v>
      </c>
      <c r="E39" s="250">
        <f>SUM('№ 3,'!G150)</f>
        <v>6051.9404699999996</v>
      </c>
      <c r="F39" s="335">
        <f t="shared" si="0"/>
        <v>95.911600856466691</v>
      </c>
      <c r="G39" s="336">
        <f t="shared" si="1"/>
        <v>-257.97451000000001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</row>
    <row r="40" spans="1:63" s="2" customFormat="1" ht="26.25" customHeight="1">
      <c r="A40" s="19" t="s">
        <v>221</v>
      </c>
      <c r="B40" s="39" t="s">
        <v>222</v>
      </c>
      <c r="C40" s="39"/>
      <c r="D40" s="252">
        <f>D41</f>
        <v>398</v>
      </c>
      <c r="E40" s="252">
        <f>E41</f>
        <v>398</v>
      </c>
      <c r="F40" s="335">
        <f t="shared" si="0"/>
        <v>100</v>
      </c>
      <c r="G40" s="336">
        <f t="shared" si="1"/>
        <v>0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</row>
    <row r="41" spans="1:63" s="2" customFormat="1">
      <c r="A41" s="44" t="s">
        <v>223</v>
      </c>
      <c r="B41" s="23" t="s">
        <v>151</v>
      </c>
      <c r="C41" s="23"/>
      <c r="D41" s="249">
        <f>D42</f>
        <v>398</v>
      </c>
      <c r="E41" s="249">
        <f>E42</f>
        <v>398</v>
      </c>
      <c r="F41" s="335">
        <f t="shared" si="0"/>
        <v>100</v>
      </c>
      <c r="G41" s="336">
        <f t="shared" si="1"/>
        <v>0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</row>
    <row r="42" spans="1:63" s="3" customFormat="1">
      <c r="A42" s="24" t="s">
        <v>26</v>
      </c>
      <c r="B42" s="25" t="s">
        <v>151</v>
      </c>
      <c r="C42" s="25" t="s">
        <v>28</v>
      </c>
      <c r="D42" s="250">
        <f>SUM('№ 3,'!F152)</f>
        <v>398</v>
      </c>
      <c r="E42" s="250">
        <f>SUM('№ 3,'!G152)</f>
        <v>398</v>
      </c>
      <c r="F42" s="335">
        <f t="shared" si="0"/>
        <v>100</v>
      </c>
      <c r="G42" s="336">
        <f t="shared" si="1"/>
        <v>0</v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</row>
    <row r="43" spans="1:63" s="3" customFormat="1" ht="25.5" customHeight="1">
      <c r="A43" s="19" t="s">
        <v>224</v>
      </c>
      <c r="B43" s="39" t="s">
        <v>225</v>
      </c>
      <c r="C43" s="40"/>
      <c r="D43" s="252">
        <f>D44+D46+D48</f>
        <v>663</v>
      </c>
      <c r="E43" s="252">
        <f>E44+E46+E48</f>
        <v>663</v>
      </c>
      <c r="F43" s="335">
        <f t="shared" si="0"/>
        <v>100</v>
      </c>
      <c r="G43" s="336">
        <f t="shared" si="1"/>
        <v>0</v>
      </c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</row>
    <row r="44" spans="1:63" s="2" customFormat="1" ht="16.5" customHeight="1">
      <c r="A44" s="45" t="s">
        <v>226</v>
      </c>
      <c r="B44" s="46" t="s">
        <v>153</v>
      </c>
      <c r="C44" s="46"/>
      <c r="D44" s="254">
        <f>D45</f>
        <v>363</v>
      </c>
      <c r="E44" s="254">
        <f>E45</f>
        <v>363</v>
      </c>
      <c r="F44" s="335">
        <f t="shared" si="0"/>
        <v>100</v>
      </c>
      <c r="G44" s="336">
        <f t="shared" si="1"/>
        <v>0</v>
      </c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</row>
    <row r="45" spans="1:63" s="3" customFormat="1" ht="26.25" customHeight="1">
      <c r="A45" s="47" t="s">
        <v>26</v>
      </c>
      <c r="B45" s="48" t="s">
        <v>153</v>
      </c>
      <c r="C45" s="48" t="s">
        <v>28</v>
      </c>
      <c r="D45" s="255">
        <f>SUM('№ 3,'!F154)</f>
        <v>363</v>
      </c>
      <c r="E45" s="255">
        <f>SUM('№ 3,'!G154)</f>
        <v>363</v>
      </c>
      <c r="F45" s="335">
        <f t="shared" si="0"/>
        <v>100</v>
      </c>
      <c r="G45" s="336">
        <f t="shared" si="1"/>
        <v>0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</row>
    <row r="46" spans="1:63" s="3" customFormat="1" ht="53.25" customHeight="1">
      <c r="A46" s="49" t="s">
        <v>154</v>
      </c>
      <c r="B46" s="50" t="s">
        <v>155</v>
      </c>
      <c r="C46" s="50"/>
      <c r="D46" s="256">
        <f>SUM(D47)</f>
        <v>150</v>
      </c>
      <c r="E46" s="256">
        <f>SUM(E47)</f>
        <v>150</v>
      </c>
      <c r="F46" s="335">
        <f t="shared" si="0"/>
        <v>100</v>
      </c>
      <c r="G46" s="336">
        <f t="shared" si="1"/>
        <v>0</v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</row>
    <row r="47" spans="1:63" s="3" customFormat="1" ht="26.25" customHeight="1">
      <c r="A47" s="51" t="s">
        <v>26</v>
      </c>
      <c r="B47" s="48" t="s">
        <v>155</v>
      </c>
      <c r="C47" s="48" t="s">
        <v>28</v>
      </c>
      <c r="D47" s="255">
        <f>SUM('№ 3,'!F156)</f>
        <v>150</v>
      </c>
      <c r="E47" s="255">
        <f>SUM('№ 3,'!G156)</f>
        <v>150</v>
      </c>
      <c r="F47" s="335">
        <f t="shared" si="0"/>
        <v>100</v>
      </c>
      <c r="G47" s="336">
        <f t="shared" si="1"/>
        <v>0</v>
      </c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3" customFormat="1" ht="71.25" customHeight="1">
      <c r="A48" s="52" t="s">
        <v>156</v>
      </c>
      <c r="B48" s="30" t="s">
        <v>157</v>
      </c>
      <c r="C48" s="30"/>
      <c r="D48" s="256">
        <f>SUM(D49)</f>
        <v>150</v>
      </c>
      <c r="E48" s="256">
        <f>SUM(E49)</f>
        <v>150</v>
      </c>
      <c r="F48" s="335">
        <f t="shared" si="0"/>
        <v>100</v>
      </c>
      <c r="G48" s="336">
        <f t="shared" si="1"/>
        <v>0</v>
      </c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63" s="3" customFormat="1" ht="26.25" customHeight="1">
      <c r="A49" s="53" t="s">
        <v>26</v>
      </c>
      <c r="B49" s="33" t="s">
        <v>157</v>
      </c>
      <c r="C49" s="33" t="s">
        <v>28</v>
      </c>
      <c r="D49" s="255">
        <f>SUM('№ 3,'!F158)</f>
        <v>150</v>
      </c>
      <c r="E49" s="255">
        <f>SUM('№ 3,'!G158)</f>
        <v>150</v>
      </c>
      <c r="F49" s="335">
        <f t="shared" si="0"/>
        <v>100</v>
      </c>
      <c r="G49" s="336">
        <f t="shared" si="1"/>
        <v>0</v>
      </c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</row>
    <row r="50" spans="1:63" s="3" customFormat="1" ht="42.75" customHeight="1">
      <c r="A50" s="229" t="s">
        <v>258</v>
      </c>
      <c r="B50" s="30" t="s">
        <v>259</v>
      </c>
      <c r="C50" s="33"/>
      <c r="D50" s="257">
        <f>SUM(D51)</f>
        <v>260.18104</v>
      </c>
      <c r="E50" s="257">
        <f>SUM(E51)</f>
        <v>260.18104</v>
      </c>
      <c r="F50" s="335">
        <f t="shared" si="0"/>
        <v>100</v>
      </c>
      <c r="G50" s="336">
        <f t="shared" si="1"/>
        <v>0</v>
      </c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</row>
    <row r="51" spans="1:63" s="3" customFormat="1" ht="26.25" customHeight="1">
      <c r="A51" s="53" t="s">
        <v>26</v>
      </c>
      <c r="B51" s="33" t="s">
        <v>259</v>
      </c>
      <c r="C51" s="33" t="s">
        <v>28</v>
      </c>
      <c r="D51" s="255">
        <f>SUM('№ 3,'!F160)</f>
        <v>260.18104</v>
      </c>
      <c r="E51" s="255">
        <f>SUM('№ 3,'!G160)</f>
        <v>260.18104</v>
      </c>
      <c r="F51" s="335">
        <f t="shared" si="0"/>
        <v>100</v>
      </c>
      <c r="G51" s="336">
        <f t="shared" si="1"/>
        <v>0</v>
      </c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</row>
    <row r="52" spans="1:63" s="3" customFormat="1" ht="26.25" customHeight="1">
      <c r="A52" s="54" t="s">
        <v>227</v>
      </c>
      <c r="B52" s="55" t="s">
        <v>228</v>
      </c>
      <c r="C52" s="56"/>
      <c r="D52" s="258">
        <f>D53+D55+D57+D110+D112+D71+D73+D77+D75+D79+D67+D69+D108+D63+D65+D59+D61+D81</f>
        <v>9832.6252800000002</v>
      </c>
      <c r="E52" s="258">
        <f>E53+E55+E57+E110+E112+E71+E73+E77+E75+E79+E67+E69+E108+E63+E65+E59+E61+E81</f>
        <v>9733.8483099999994</v>
      </c>
      <c r="F52" s="335">
        <f t="shared" si="0"/>
        <v>98.995416105188937</v>
      </c>
      <c r="G52" s="336">
        <f t="shared" si="1"/>
        <v>-98.776970000000802</v>
      </c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</row>
    <row r="53" spans="1:63" s="1" customFormat="1" ht="25.5">
      <c r="A53" s="57" t="s">
        <v>229</v>
      </c>
      <c r="B53" s="58" t="s">
        <v>159</v>
      </c>
      <c r="C53" s="58"/>
      <c r="D53" s="259">
        <f>D54</f>
        <v>3249.422</v>
      </c>
      <c r="E53" s="259">
        <f>E54</f>
        <v>3249.4214999999999</v>
      </c>
      <c r="F53" s="335">
        <f t="shared" si="0"/>
        <v>99.999984612648035</v>
      </c>
      <c r="G53" s="336">
        <f t="shared" si="1"/>
        <v>-5.0000000010186341E-4</v>
      </c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</row>
    <row r="54" spans="1:63" s="3" customFormat="1">
      <c r="A54" s="47" t="s">
        <v>26</v>
      </c>
      <c r="B54" s="48" t="s">
        <v>159</v>
      </c>
      <c r="C54" s="48" t="s">
        <v>28</v>
      </c>
      <c r="D54" s="260">
        <f>SUM('№ 3,'!F162)</f>
        <v>3249.422</v>
      </c>
      <c r="E54" s="260">
        <f>SUM('№ 3,'!G162)</f>
        <v>3249.4214999999999</v>
      </c>
      <c r="F54" s="335">
        <f t="shared" si="0"/>
        <v>99.999984612648035</v>
      </c>
      <c r="G54" s="336">
        <f t="shared" si="1"/>
        <v>-5.0000000010186341E-4</v>
      </c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</row>
    <row r="55" spans="1:63" s="3" customFormat="1" ht="25.5">
      <c r="A55" s="59" t="s">
        <v>81</v>
      </c>
      <c r="B55" s="60" t="s">
        <v>82</v>
      </c>
      <c r="C55" s="60"/>
      <c r="D55" s="261">
        <f>SUM(D56)</f>
        <v>150</v>
      </c>
      <c r="E55" s="261">
        <f>SUM(E56)</f>
        <v>150</v>
      </c>
      <c r="F55" s="335">
        <f t="shared" si="0"/>
        <v>100</v>
      </c>
      <c r="G55" s="336">
        <f t="shared" si="1"/>
        <v>0</v>
      </c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</row>
    <row r="56" spans="1:63" s="3" customFormat="1">
      <c r="A56" s="47" t="s">
        <v>26</v>
      </c>
      <c r="B56" s="61" t="s">
        <v>82</v>
      </c>
      <c r="C56" s="61" t="s">
        <v>28</v>
      </c>
      <c r="D56" s="262">
        <f>SUM('№ 3,'!F78)</f>
        <v>150</v>
      </c>
      <c r="E56" s="262">
        <f>SUM('№ 3,'!G78)</f>
        <v>150</v>
      </c>
      <c r="F56" s="335">
        <f t="shared" si="0"/>
        <v>100</v>
      </c>
      <c r="G56" s="336">
        <f t="shared" si="1"/>
        <v>0</v>
      </c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</row>
    <row r="57" spans="1:63" s="3" customFormat="1" ht="25.5">
      <c r="A57" s="59" t="s">
        <v>83</v>
      </c>
      <c r="B57" s="60" t="s">
        <v>84</v>
      </c>
      <c r="C57" s="60"/>
      <c r="D57" s="263">
        <f>SUM(D58)</f>
        <v>37.5</v>
      </c>
      <c r="E57" s="263">
        <f>SUM(E58)</f>
        <v>37.5</v>
      </c>
      <c r="F57" s="335">
        <f t="shared" si="0"/>
        <v>100</v>
      </c>
      <c r="G57" s="336">
        <f t="shared" si="1"/>
        <v>0</v>
      </c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</row>
    <row r="58" spans="1:63" s="3" customFormat="1">
      <c r="A58" s="47" t="s">
        <v>26</v>
      </c>
      <c r="B58" s="61" t="s">
        <v>84</v>
      </c>
      <c r="C58" s="61" t="s">
        <v>28</v>
      </c>
      <c r="D58" s="262">
        <f>SUM('№ 3,'!F80)</f>
        <v>37.5</v>
      </c>
      <c r="E58" s="262">
        <f>SUM('№ 3,'!G80)</f>
        <v>37.5</v>
      </c>
      <c r="F58" s="335">
        <f t="shared" si="0"/>
        <v>100</v>
      </c>
      <c r="G58" s="336">
        <f t="shared" si="1"/>
        <v>0</v>
      </c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</row>
    <row r="59" spans="1:63" s="3" customFormat="1" ht="38.25">
      <c r="A59" s="62" t="s">
        <v>160</v>
      </c>
      <c r="B59" s="31" t="s">
        <v>161</v>
      </c>
      <c r="C59" s="31"/>
      <c r="D59" s="263">
        <f>SUM(D60)</f>
        <v>395.96</v>
      </c>
      <c r="E59" s="263">
        <f>SUM(E60)</f>
        <v>395.96</v>
      </c>
      <c r="F59" s="335">
        <f t="shared" si="0"/>
        <v>100</v>
      </c>
      <c r="G59" s="336">
        <f t="shared" si="1"/>
        <v>0</v>
      </c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</row>
    <row r="60" spans="1:63" s="3" customFormat="1">
      <c r="A60" s="32" t="s">
        <v>26</v>
      </c>
      <c r="B60" s="63" t="s">
        <v>161</v>
      </c>
      <c r="C60" s="63" t="s">
        <v>28</v>
      </c>
      <c r="D60" s="262">
        <f>SUM('№ 3,'!F164)</f>
        <v>395.96</v>
      </c>
      <c r="E60" s="262">
        <f>SUM('№ 3,'!G164)</f>
        <v>395.96</v>
      </c>
      <c r="F60" s="335">
        <f t="shared" si="0"/>
        <v>100</v>
      </c>
      <c r="G60" s="336">
        <f t="shared" si="1"/>
        <v>0</v>
      </c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</row>
    <row r="61" spans="1:63" s="3" customFormat="1" ht="38.25">
      <c r="A61" s="62" t="s">
        <v>162</v>
      </c>
      <c r="B61" s="31" t="s">
        <v>163</v>
      </c>
      <c r="C61" s="31"/>
      <c r="D61" s="263">
        <f>SUM(D62)</f>
        <v>4.04</v>
      </c>
      <c r="E61" s="263">
        <f>SUM(E62)</f>
        <v>4.04</v>
      </c>
      <c r="F61" s="335">
        <f t="shared" si="0"/>
        <v>100</v>
      </c>
      <c r="G61" s="336">
        <f t="shared" si="1"/>
        <v>0</v>
      </c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</row>
    <row r="62" spans="1:63" s="3" customFormat="1">
      <c r="A62" s="32" t="s">
        <v>26</v>
      </c>
      <c r="B62" s="63" t="s">
        <v>163</v>
      </c>
      <c r="C62" s="63" t="s">
        <v>28</v>
      </c>
      <c r="D62" s="262">
        <f>SUM('№ 3,'!F166)</f>
        <v>4.04</v>
      </c>
      <c r="E62" s="262">
        <f>SUM('№ 3,'!G166)</f>
        <v>4.04</v>
      </c>
      <c r="F62" s="335">
        <f t="shared" si="0"/>
        <v>100</v>
      </c>
      <c r="G62" s="336">
        <f t="shared" si="1"/>
        <v>0</v>
      </c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</row>
    <row r="63" spans="1:63" s="3" customFormat="1" ht="63.75" hidden="1">
      <c r="A63" s="62" t="s">
        <v>164</v>
      </c>
      <c r="B63" s="31" t="s">
        <v>165</v>
      </c>
      <c r="C63" s="31"/>
      <c r="D63" s="263">
        <f>SUM(D64)</f>
        <v>0</v>
      </c>
      <c r="E63" s="263">
        <f>SUM(E64)</f>
        <v>0</v>
      </c>
      <c r="F63" s="335" t="e">
        <f t="shared" si="0"/>
        <v>#DIV/0!</v>
      </c>
      <c r="G63" s="336">
        <f t="shared" si="1"/>
        <v>0</v>
      </c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</row>
    <row r="64" spans="1:63" s="3" customFormat="1" hidden="1">
      <c r="A64" s="32" t="s">
        <v>26</v>
      </c>
      <c r="B64" s="63" t="s">
        <v>165</v>
      </c>
      <c r="C64" s="63" t="s">
        <v>28</v>
      </c>
      <c r="D64" s="262">
        <f>SUM('№ 3,'!F168)</f>
        <v>0</v>
      </c>
      <c r="E64" s="262">
        <f>SUM('№ 3,'!G168)</f>
        <v>0</v>
      </c>
      <c r="F64" s="335" t="e">
        <f t="shared" si="0"/>
        <v>#DIV/0!</v>
      </c>
      <c r="G64" s="336">
        <f t="shared" si="1"/>
        <v>0</v>
      </c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</row>
    <row r="65" spans="1:63" s="3" customFormat="1" ht="63.75" hidden="1">
      <c r="A65" s="62" t="s">
        <v>166</v>
      </c>
      <c r="B65" s="31" t="s">
        <v>167</v>
      </c>
      <c r="C65" s="31"/>
      <c r="D65" s="263">
        <f>SUM(D66)</f>
        <v>0</v>
      </c>
      <c r="E65" s="263">
        <f>SUM(E66)</f>
        <v>0</v>
      </c>
      <c r="F65" s="335" t="e">
        <f t="shared" si="0"/>
        <v>#DIV/0!</v>
      </c>
      <c r="G65" s="336">
        <f t="shared" si="1"/>
        <v>0</v>
      </c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</row>
    <row r="66" spans="1:63" s="3" customFormat="1" hidden="1">
      <c r="A66" s="32" t="s">
        <v>26</v>
      </c>
      <c r="B66" s="63" t="s">
        <v>167</v>
      </c>
      <c r="C66" s="63" t="s">
        <v>28</v>
      </c>
      <c r="D66" s="262">
        <f>SUM('№ 3,'!F170)</f>
        <v>0</v>
      </c>
      <c r="E66" s="262">
        <f>SUM('№ 3,'!G170)</f>
        <v>0</v>
      </c>
      <c r="F66" s="335" t="e">
        <f t="shared" si="0"/>
        <v>#DIV/0!</v>
      </c>
      <c r="G66" s="336">
        <f t="shared" si="1"/>
        <v>0</v>
      </c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</row>
    <row r="67" spans="1:63" s="3" customFormat="1" ht="38.25" hidden="1">
      <c r="A67" s="64" t="s">
        <v>77</v>
      </c>
      <c r="B67" s="65" t="s">
        <v>78</v>
      </c>
      <c r="C67" s="65"/>
      <c r="D67" s="263">
        <f>SUM(D68)</f>
        <v>0</v>
      </c>
      <c r="E67" s="263">
        <f>SUM(E68)</f>
        <v>0</v>
      </c>
      <c r="F67" s="335" t="e">
        <f t="shared" si="0"/>
        <v>#DIV/0!</v>
      </c>
      <c r="G67" s="336">
        <f t="shared" si="1"/>
        <v>0</v>
      </c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</row>
    <row r="68" spans="1:63" s="3" customFormat="1" ht="38.25" hidden="1">
      <c r="A68" s="47" t="s">
        <v>14</v>
      </c>
      <c r="B68" s="66" t="s">
        <v>78</v>
      </c>
      <c r="C68" s="66" t="s">
        <v>15</v>
      </c>
      <c r="D68" s="262">
        <f>SUM('№ 3,'!F73)</f>
        <v>0</v>
      </c>
      <c r="E68" s="262">
        <f>SUM('№ 3,'!G73)</f>
        <v>0</v>
      </c>
      <c r="F68" s="335" t="e">
        <f t="shared" si="0"/>
        <v>#DIV/0!</v>
      </c>
      <c r="G68" s="336">
        <f t="shared" si="1"/>
        <v>0</v>
      </c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s="3" customFormat="1" ht="38.25">
      <c r="A69" s="67" t="s">
        <v>180</v>
      </c>
      <c r="B69" s="68" t="s">
        <v>181</v>
      </c>
      <c r="C69" s="69"/>
      <c r="D69" s="263">
        <f>SUM(D70)</f>
        <v>760.89400000000001</v>
      </c>
      <c r="E69" s="263">
        <f>SUM(E70)</f>
        <v>677.55701999999997</v>
      </c>
      <c r="F69" s="335">
        <f t="shared" si="0"/>
        <v>89.047491503415714</v>
      </c>
      <c r="G69" s="336">
        <f t="shared" si="1"/>
        <v>-83.33698000000004</v>
      </c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</row>
    <row r="70" spans="1:63" s="3" customFormat="1">
      <c r="A70" s="47" t="s">
        <v>26</v>
      </c>
      <c r="B70" s="69" t="s">
        <v>181</v>
      </c>
      <c r="C70" s="69" t="s">
        <v>28</v>
      </c>
      <c r="D70" s="262">
        <f>SUM('№ 3,'!F185)</f>
        <v>760.89400000000001</v>
      </c>
      <c r="E70" s="262">
        <f>SUM('№ 3,'!G185)</f>
        <v>677.55701999999997</v>
      </c>
      <c r="F70" s="335">
        <f t="shared" si="0"/>
        <v>89.047491503415714</v>
      </c>
      <c r="G70" s="336">
        <f t="shared" si="1"/>
        <v>-83.33698000000004</v>
      </c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</row>
    <row r="71" spans="1:63" s="3" customFormat="1" ht="25.5" hidden="1">
      <c r="A71" s="70" t="s">
        <v>108</v>
      </c>
      <c r="B71" s="71" t="s">
        <v>109</v>
      </c>
      <c r="C71" s="72"/>
      <c r="D71" s="264">
        <f>SUM(D72)</f>
        <v>0</v>
      </c>
      <c r="E71" s="264">
        <f>SUM(E72)</f>
        <v>0</v>
      </c>
      <c r="F71" s="335" t="e">
        <f t="shared" si="0"/>
        <v>#DIV/0!</v>
      </c>
      <c r="G71" s="336">
        <f t="shared" si="1"/>
        <v>0</v>
      </c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</row>
    <row r="72" spans="1:63" s="3" customFormat="1" hidden="1">
      <c r="A72" s="47" t="s">
        <v>26</v>
      </c>
      <c r="B72" s="48" t="s">
        <v>109</v>
      </c>
      <c r="C72" s="48" t="s">
        <v>28</v>
      </c>
      <c r="D72" s="260">
        <f>SUM('№ 3,'!F103)</f>
        <v>0</v>
      </c>
      <c r="E72" s="260">
        <f>SUM('№ 3,'!G103)</f>
        <v>0</v>
      </c>
      <c r="F72" s="335" t="e">
        <f t="shared" si="0"/>
        <v>#DIV/0!</v>
      </c>
      <c r="G72" s="336">
        <f t="shared" si="1"/>
        <v>0</v>
      </c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</row>
    <row r="73" spans="1:63" s="3" customFormat="1" ht="38.25">
      <c r="A73" s="67" t="s">
        <v>110</v>
      </c>
      <c r="B73" s="50" t="s">
        <v>111</v>
      </c>
      <c r="C73" s="48"/>
      <c r="D73" s="265">
        <f>SUM(D74)</f>
        <v>2337.5</v>
      </c>
      <c r="E73" s="265">
        <f>SUM(E74)</f>
        <v>2325.8125</v>
      </c>
      <c r="F73" s="335">
        <f t="shared" si="0"/>
        <v>99.5</v>
      </c>
      <c r="G73" s="336">
        <f t="shared" si="1"/>
        <v>-11.6875</v>
      </c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</row>
    <row r="74" spans="1:63" s="3" customFormat="1">
      <c r="A74" s="47" t="s">
        <v>26</v>
      </c>
      <c r="B74" s="48" t="s">
        <v>111</v>
      </c>
      <c r="C74" s="48" t="s">
        <v>28</v>
      </c>
      <c r="D74" s="260">
        <f>SUM('№ 3,'!F105)</f>
        <v>2337.5</v>
      </c>
      <c r="E74" s="260">
        <f>SUM('№ 3,'!G105)</f>
        <v>2325.8125</v>
      </c>
      <c r="F74" s="335">
        <f t="shared" si="0"/>
        <v>99.5</v>
      </c>
      <c r="G74" s="336">
        <f t="shared" si="1"/>
        <v>-11.6875</v>
      </c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</row>
    <row r="75" spans="1:63" s="3" customFormat="1" ht="38.25">
      <c r="A75" s="73" t="s">
        <v>112</v>
      </c>
      <c r="B75" s="30" t="s">
        <v>113</v>
      </c>
      <c r="C75" s="33"/>
      <c r="D75" s="297">
        <f>SUM(D76)</f>
        <v>741.88786000000005</v>
      </c>
      <c r="E75" s="297">
        <f>SUM(E76)</f>
        <v>741.88786000000005</v>
      </c>
      <c r="F75" s="335">
        <f t="shared" si="0"/>
        <v>100</v>
      </c>
      <c r="G75" s="336">
        <f t="shared" si="1"/>
        <v>0</v>
      </c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</row>
    <row r="76" spans="1:63" s="3" customFormat="1">
      <c r="A76" s="74" t="s">
        <v>26</v>
      </c>
      <c r="B76" s="33" t="s">
        <v>113</v>
      </c>
      <c r="C76" s="33" t="s">
        <v>28</v>
      </c>
      <c r="D76" s="260">
        <f>SUM('№ 3,'!F107)</f>
        <v>741.88786000000005</v>
      </c>
      <c r="E76" s="260">
        <f>SUM('№ 3,'!G107)</f>
        <v>741.88786000000005</v>
      </c>
      <c r="F76" s="335">
        <f t="shared" si="0"/>
        <v>100</v>
      </c>
      <c r="G76" s="336">
        <f t="shared" si="1"/>
        <v>0</v>
      </c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</row>
    <row r="77" spans="1:63" s="3" customFormat="1" ht="38.25" hidden="1">
      <c r="A77" s="73" t="s">
        <v>114</v>
      </c>
      <c r="B77" s="50" t="s">
        <v>115</v>
      </c>
      <c r="C77" s="48"/>
      <c r="D77" s="265">
        <f>SUM(D78)</f>
        <v>0</v>
      </c>
      <c r="E77" s="265">
        <f>SUM(E78)</f>
        <v>0</v>
      </c>
      <c r="F77" s="335" t="e">
        <f t="shared" ref="F77:F140" si="2">SUM(E77/D77*100)</f>
        <v>#DIV/0!</v>
      </c>
      <c r="G77" s="336">
        <f t="shared" ref="G77:G140" si="3">SUM(E77-D77)</f>
        <v>0</v>
      </c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</row>
    <row r="78" spans="1:63" s="3" customFormat="1" hidden="1">
      <c r="A78" s="47" t="s">
        <v>26</v>
      </c>
      <c r="B78" s="48" t="s">
        <v>115</v>
      </c>
      <c r="C78" s="48" t="s">
        <v>28</v>
      </c>
      <c r="D78" s="260">
        <f>SUM('№ 3,'!F109)</f>
        <v>0</v>
      </c>
      <c r="E78" s="260">
        <f>SUM('№ 3,'!G109)</f>
        <v>0</v>
      </c>
      <c r="F78" s="335" t="e">
        <f t="shared" si="2"/>
        <v>#DIV/0!</v>
      </c>
      <c r="G78" s="336">
        <f t="shared" si="3"/>
        <v>0</v>
      </c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</row>
    <row r="79" spans="1:63" s="3" customFormat="1" ht="51" hidden="1">
      <c r="A79" s="73" t="s">
        <v>116</v>
      </c>
      <c r="B79" s="30" t="s">
        <v>117</v>
      </c>
      <c r="C79" s="33"/>
      <c r="D79" s="265">
        <f>SUM(D80)</f>
        <v>0</v>
      </c>
      <c r="E79" s="265">
        <f>SUM(E80)</f>
        <v>0</v>
      </c>
      <c r="F79" s="335" t="e">
        <f t="shared" si="2"/>
        <v>#DIV/0!</v>
      </c>
      <c r="G79" s="336">
        <f t="shared" si="3"/>
        <v>0</v>
      </c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</row>
    <row r="80" spans="1:63" s="3" customFormat="1" hidden="1">
      <c r="A80" s="74" t="s">
        <v>26</v>
      </c>
      <c r="B80" s="33" t="s">
        <v>117</v>
      </c>
      <c r="C80" s="33" t="s">
        <v>28</v>
      </c>
      <c r="D80" s="260">
        <f>SUM('№ 3,'!F111)</f>
        <v>0</v>
      </c>
      <c r="E80" s="260">
        <f>SUM('№ 3,'!G111)</f>
        <v>0</v>
      </c>
      <c r="F80" s="335" t="e">
        <f t="shared" si="2"/>
        <v>#DIV/0!</v>
      </c>
      <c r="G80" s="336">
        <f t="shared" si="3"/>
        <v>0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</row>
    <row r="81" spans="1:63" s="3" customFormat="1" ht="25.5">
      <c r="A81" s="288" t="s">
        <v>271</v>
      </c>
      <c r="B81" s="31" t="s">
        <v>272</v>
      </c>
      <c r="C81" s="63"/>
      <c r="D81" s="297">
        <f>SUM(D82)</f>
        <v>250</v>
      </c>
      <c r="E81" s="297">
        <f>SUM(E82)</f>
        <v>246.24800999999999</v>
      </c>
      <c r="F81" s="335">
        <f t="shared" si="2"/>
        <v>98.499203999999992</v>
      </c>
      <c r="G81" s="336">
        <f t="shared" si="3"/>
        <v>-3.7519900000000064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</row>
    <row r="82" spans="1:63" s="3" customFormat="1">
      <c r="A82" s="74" t="s">
        <v>26</v>
      </c>
      <c r="B82" s="63" t="s">
        <v>272</v>
      </c>
      <c r="C82" s="63" t="s">
        <v>28</v>
      </c>
      <c r="D82" s="260">
        <f>SUM('№ 3,'!F113)</f>
        <v>250</v>
      </c>
      <c r="E82" s="260">
        <f>SUM('№ 3,'!G113)</f>
        <v>246.24800999999999</v>
      </c>
      <c r="F82" s="335">
        <f t="shared" si="2"/>
        <v>98.499203999999992</v>
      </c>
      <c r="G82" s="336">
        <f t="shared" si="3"/>
        <v>-3.7519900000000064</v>
      </c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</row>
    <row r="83" spans="1:63" s="3" customFormat="1">
      <c r="A83" s="75" t="s">
        <v>230</v>
      </c>
      <c r="B83" s="76" t="s">
        <v>231</v>
      </c>
      <c r="C83" s="77"/>
      <c r="D83" s="266">
        <f>D84</f>
        <v>32.880000000000003</v>
      </c>
      <c r="E83" s="266">
        <f>E84</f>
        <v>32.880000000000003</v>
      </c>
      <c r="F83" s="335">
        <f t="shared" si="2"/>
        <v>100</v>
      </c>
      <c r="G83" s="336">
        <f t="shared" si="3"/>
        <v>0</v>
      </c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</row>
    <row r="84" spans="1:63" s="3" customFormat="1" ht="25.5">
      <c r="A84" s="78" t="s">
        <v>232</v>
      </c>
      <c r="B84" s="30" t="s">
        <v>74</v>
      </c>
      <c r="C84" s="25"/>
      <c r="D84" s="267">
        <f>SUM(D85)</f>
        <v>32.880000000000003</v>
      </c>
      <c r="E84" s="267">
        <f>SUM(E85)</f>
        <v>32.880000000000003</v>
      </c>
      <c r="F84" s="335">
        <f t="shared" si="2"/>
        <v>100</v>
      </c>
      <c r="G84" s="336">
        <f t="shared" si="3"/>
        <v>0</v>
      </c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</row>
    <row r="85" spans="1:63" s="3" customFormat="1">
      <c r="A85" s="32" t="s">
        <v>26</v>
      </c>
      <c r="B85" s="33" t="s">
        <v>74</v>
      </c>
      <c r="C85" s="25" t="s">
        <v>28</v>
      </c>
      <c r="D85" s="267">
        <f>SUM('№ 3,'!F69)</f>
        <v>32.880000000000003</v>
      </c>
      <c r="E85" s="267">
        <f>SUM('№ 3,'!G69)</f>
        <v>32.880000000000003</v>
      </c>
      <c r="F85" s="335">
        <f t="shared" si="2"/>
        <v>100</v>
      </c>
      <c r="G85" s="336">
        <f t="shared" si="3"/>
        <v>0</v>
      </c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</row>
    <row r="86" spans="1:63" s="3" customFormat="1" ht="38.25">
      <c r="A86" s="79" t="s">
        <v>233</v>
      </c>
      <c r="B86" s="80" t="s">
        <v>234</v>
      </c>
      <c r="C86" s="81"/>
      <c r="D86" s="268">
        <f>D87+D89+D91+D93</f>
        <v>5471</v>
      </c>
      <c r="E86" s="268">
        <f>E87+E89+E91+E93</f>
        <v>5470.9401200000002</v>
      </c>
      <c r="F86" s="335">
        <f t="shared" si="2"/>
        <v>99.998905501736431</v>
      </c>
      <c r="G86" s="336">
        <f t="shared" si="3"/>
        <v>-5.9879999999793654E-2</v>
      </c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</row>
    <row r="87" spans="1:63" s="3" customFormat="1" ht="38.25">
      <c r="A87" s="59" t="s">
        <v>235</v>
      </c>
      <c r="B87" s="60" t="s">
        <v>88</v>
      </c>
      <c r="C87" s="60"/>
      <c r="D87" s="269">
        <f>SUM(D88)</f>
        <v>5471</v>
      </c>
      <c r="E87" s="269">
        <f>SUM(E88)</f>
        <v>5470.9401200000002</v>
      </c>
      <c r="F87" s="335">
        <f t="shared" si="2"/>
        <v>99.998905501736431</v>
      </c>
      <c r="G87" s="336">
        <f t="shared" si="3"/>
        <v>-5.9879999999793654E-2</v>
      </c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</row>
    <row r="88" spans="1:63" s="3" customFormat="1">
      <c r="A88" s="47" t="s">
        <v>64</v>
      </c>
      <c r="B88" s="61" t="s">
        <v>88</v>
      </c>
      <c r="C88" s="61" t="s">
        <v>65</v>
      </c>
      <c r="D88" s="269">
        <f>SUM('№ 3,'!F83)</f>
        <v>5471</v>
      </c>
      <c r="E88" s="269">
        <f>SUM('№ 3,'!G83)</f>
        <v>5470.9401200000002</v>
      </c>
      <c r="F88" s="335">
        <f t="shared" si="2"/>
        <v>99.998905501736431</v>
      </c>
      <c r="G88" s="336">
        <f t="shared" si="3"/>
        <v>-5.9879999999793654E-2</v>
      </c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</row>
    <row r="89" spans="1:63" s="3" customFormat="1" ht="51" hidden="1">
      <c r="A89" s="67" t="s">
        <v>236</v>
      </c>
      <c r="B89" s="60" t="s">
        <v>90</v>
      </c>
      <c r="C89" s="82"/>
      <c r="D89" s="270">
        <f>SUM(D90)</f>
        <v>0</v>
      </c>
      <c r="E89" s="270">
        <f>SUM(E90)</f>
        <v>0</v>
      </c>
      <c r="F89" s="335" t="e">
        <f t="shared" si="2"/>
        <v>#DIV/0!</v>
      </c>
      <c r="G89" s="336">
        <f t="shared" si="3"/>
        <v>0</v>
      </c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</row>
    <row r="90" spans="1:63" s="3" customFormat="1" hidden="1">
      <c r="A90" s="47" t="s">
        <v>26</v>
      </c>
      <c r="B90" s="61" t="s">
        <v>90</v>
      </c>
      <c r="C90" s="61" t="s">
        <v>28</v>
      </c>
      <c r="D90" s="270">
        <f>SUM('№ 3,'!F85)</f>
        <v>0</v>
      </c>
      <c r="E90" s="270">
        <f>SUM('№ 3,'!G85)</f>
        <v>0</v>
      </c>
      <c r="F90" s="335" t="e">
        <f t="shared" si="2"/>
        <v>#DIV/0!</v>
      </c>
      <c r="G90" s="336">
        <f t="shared" si="3"/>
        <v>0</v>
      </c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</row>
    <row r="91" spans="1:63" s="3" customFormat="1" ht="51" hidden="1">
      <c r="A91" s="83" t="s">
        <v>237</v>
      </c>
      <c r="B91" s="60" t="s">
        <v>92</v>
      </c>
      <c r="C91" s="82"/>
      <c r="D91" s="271">
        <f>SUM(D92)</f>
        <v>0</v>
      </c>
      <c r="E91" s="271">
        <f>SUM(E92)</f>
        <v>0</v>
      </c>
      <c r="F91" s="335" t="e">
        <f t="shared" si="2"/>
        <v>#DIV/0!</v>
      </c>
      <c r="G91" s="336">
        <f t="shared" si="3"/>
        <v>0</v>
      </c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</row>
    <row r="92" spans="1:63" s="3" customFormat="1" hidden="1">
      <c r="A92" s="47" t="s">
        <v>26</v>
      </c>
      <c r="B92" s="61" t="s">
        <v>92</v>
      </c>
      <c r="C92" s="61" t="s">
        <v>28</v>
      </c>
      <c r="D92" s="272">
        <f>SUM('№ 3,'!F87)</f>
        <v>0</v>
      </c>
      <c r="E92" s="272">
        <f>SUM('№ 3,'!G87)</f>
        <v>0</v>
      </c>
      <c r="F92" s="335" t="e">
        <f t="shared" si="2"/>
        <v>#DIV/0!</v>
      </c>
      <c r="G92" s="336">
        <f t="shared" si="3"/>
        <v>0</v>
      </c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</row>
    <row r="93" spans="1:63" s="3" customFormat="1" ht="63.75" hidden="1">
      <c r="A93" s="84" t="s">
        <v>93</v>
      </c>
      <c r="B93" s="85" t="s">
        <v>94</v>
      </c>
      <c r="C93" s="86"/>
      <c r="D93" s="271">
        <f>SUM(D94)</f>
        <v>0</v>
      </c>
      <c r="E93" s="271">
        <f>SUM(E94)</f>
        <v>0</v>
      </c>
      <c r="F93" s="335" t="e">
        <f t="shared" si="2"/>
        <v>#DIV/0!</v>
      </c>
      <c r="G93" s="336">
        <f t="shared" si="3"/>
        <v>0</v>
      </c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</row>
    <row r="94" spans="1:63" s="3" customFormat="1" hidden="1">
      <c r="A94" s="32" t="s">
        <v>26</v>
      </c>
      <c r="B94" s="87" t="s">
        <v>94</v>
      </c>
      <c r="C94" s="87" t="s">
        <v>28</v>
      </c>
      <c r="D94" s="272">
        <f>SUM('№ 3,'!F89)</f>
        <v>0</v>
      </c>
      <c r="E94" s="272">
        <f>SUM('№ 3,'!G89)</f>
        <v>0</v>
      </c>
      <c r="F94" s="335" t="e">
        <f t="shared" si="2"/>
        <v>#DIV/0!</v>
      </c>
      <c r="G94" s="336">
        <f t="shared" si="3"/>
        <v>0</v>
      </c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</row>
    <row r="95" spans="1:63" s="3" customFormat="1" ht="25.5">
      <c r="A95" s="54" t="s">
        <v>264</v>
      </c>
      <c r="B95" s="55" t="s">
        <v>238</v>
      </c>
      <c r="C95" s="56"/>
      <c r="D95" s="273">
        <f>D96+D98+D100</f>
        <v>3627.5950899999998</v>
      </c>
      <c r="E95" s="273">
        <f>E96+E98+E100</f>
        <v>3627.5950000000003</v>
      </c>
      <c r="F95" s="335">
        <f t="shared" si="2"/>
        <v>99.999997519017498</v>
      </c>
      <c r="G95" s="336">
        <f t="shared" si="3"/>
        <v>-8.9999999545398168E-5</v>
      </c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</row>
    <row r="96" spans="1:63" s="3" customFormat="1" ht="38.25">
      <c r="A96" s="83" t="s">
        <v>260</v>
      </c>
      <c r="B96" s="68" t="s">
        <v>262</v>
      </c>
      <c r="C96" s="68"/>
      <c r="D96" s="274">
        <f>SUM(D97)</f>
        <v>3154.59375</v>
      </c>
      <c r="E96" s="274">
        <f>SUM(E97)</f>
        <v>3154.59375</v>
      </c>
      <c r="F96" s="335">
        <f t="shared" si="2"/>
        <v>100</v>
      </c>
      <c r="G96" s="336">
        <f t="shared" si="3"/>
        <v>0</v>
      </c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</row>
    <row r="97" spans="1:63" s="3" customFormat="1">
      <c r="A97" s="47" t="s">
        <v>26</v>
      </c>
      <c r="B97" s="69" t="s">
        <v>262</v>
      </c>
      <c r="C97" s="69" t="s">
        <v>28</v>
      </c>
      <c r="D97" s="275">
        <f>SUM('№ 3,'!F115)</f>
        <v>3154.59375</v>
      </c>
      <c r="E97" s="275">
        <f>SUM('№ 3,'!G115)</f>
        <v>3154.59375</v>
      </c>
      <c r="F97" s="335">
        <f t="shared" si="2"/>
        <v>100</v>
      </c>
      <c r="G97" s="336">
        <f t="shared" si="3"/>
        <v>0</v>
      </c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</row>
    <row r="98" spans="1:63" s="3" customFormat="1" ht="38.25">
      <c r="A98" s="83" t="s">
        <v>261</v>
      </c>
      <c r="B98" s="68" t="s">
        <v>263</v>
      </c>
      <c r="C98" s="68"/>
      <c r="D98" s="274">
        <f>SUM(D99)</f>
        <v>166.03125</v>
      </c>
      <c r="E98" s="274">
        <f>SUM(E99)</f>
        <v>166.03125</v>
      </c>
      <c r="F98" s="335">
        <f t="shared" si="2"/>
        <v>100</v>
      </c>
      <c r="G98" s="336">
        <f t="shared" si="3"/>
        <v>0</v>
      </c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</row>
    <row r="99" spans="1:63" s="3" customFormat="1">
      <c r="A99" s="47" t="s">
        <v>26</v>
      </c>
      <c r="B99" s="237" t="s">
        <v>263</v>
      </c>
      <c r="C99" s="69" t="s">
        <v>28</v>
      </c>
      <c r="D99" s="275">
        <f>SUM('№ 3,'!F117)</f>
        <v>166.03125</v>
      </c>
      <c r="E99" s="275">
        <f>SUM('№ 3,'!G117)</f>
        <v>166.03125</v>
      </c>
      <c r="F99" s="335">
        <f t="shared" si="2"/>
        <v>100</v>
      </c>
      <c r="G99" s="336">
        <f t="shared" si="3"/>
        <v>0</v>
      </c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</row>
    <row r="100" spans="1:63" s="3" customFormat="1" ht="25.5">
      <c r="A100" s="67" t="s">
        <v>239</v>
      </c>
      <c r="B100" s="50" t="s">
        <v>119</v>
      </c>
      <c r="C100" s="50"/>
      <c r="D100" s="269">
        <f>SUM(D101)</f>
        <v>306.97009000000003</v>
      </c>
      <c r="E100" s="269">
        <f>SUM(E101)</f>
        <v>306.97000000000003</v>
      </c>
      <c r="F100" s="335">
        <f t="shared" si="2"/>
        <v>99.999970681182646</v>
      </c>
      <c r="G100" s="336">
        <f t="shared" si="3"/>
        <v>-9.0000000000145519E-5</v>
      </c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</row>
    <row r="101" spans="1:63" s="3" customFormat="1">
      <c r="A101" s="47" t="s">
        <v>26</v>
      </c>
      <c r="B101" s="48" t="s">
        <v>119</v>
      </c>
      <c r="C101" s="48" t="s">
        <v>28</v>
      </c>
      <c r="D101" s="269">
        <f>SUM('№ 3,'!F119)</f>
        <v>306.97009000000003</v>
      </c>
      <c r="E101" s="269">
        <f>SUM('№ 3,'!G119)</f>
        <v>306.97000000000003</v>
      </c>
      <c r="F101" s="335">
        <f t="shared" si="2"/>
        <v>99.999970681182646</v>
      </c>
      <c r="G101" s="336">
        <f t="shared" si="3"/>
        <v>-9.0000000000145519E-5</v>
      </c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</row>
    <row r="102" spans="1:63" s="3" customFormat="1" ht="25.5">
      <c r="A102" s="234" t="s">
        <v>240</v>
      </c>
      <c r="B102" s="235" t="s">
        <v>241</v>
      </c>
      <c r="C102" s="236"/>
      <c r="D102" s="276">
        <f>D103+D106</f>
        <v>2480.1480000000001</v>
      </c>
      <c r="E102" s="276">
        <f>E103+E106</f>
        <v>2480.1480000000001</v>
      </c>
      <c r="F102" s="335">
        <f t="shared" si="2"/>
        <v>100</v>
      </c>
      <c r="G102" s="336">
        <f t="shared" si="3"/>
        <v>0</v>
      </c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</row>
    <row r="103" spans="1:63" s="3" customFormat="1">
      <c r="A103" s="67" t="s">
        <v>242</v>
      </c>
      <c r="B103" s="50" t="s">
        <v>121</v>
      </c>
      <c r="C103" s="50"/>
      <c r="D103" s="269">
        <f>SUM(D104+D105)</f>
        <v>2480.1480000000001</v>
      </c>
      <c r="E103" s="269">
        <f>SUM(E104+E105)</f>
        <v>2480.1480000000001</v>
      </c>
      <c r="F103" s="335">
        <f t="shared" si="2"/>
        <v>100</v>
      </c>
      <c r="G103" s="336">
        <f t="shared" si="3"/>
        <v>0</v>
      </c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</row>
    <row r="104" spans="1:63" s="3" customFormat="1">
      <c r="A104" s="47" t="s">
        <v>64</v>
      </c>
      <c r="B104" s="48" t="s">
        <v>121</v>
      </c>
      <c r="C104" s="48" t="s">
        <v>65</v>
      </c>
      <c r="D104" s="269">
        <f>SUM('№ 3,'!F121)</f>
        <v>2480.1480000000001</v>
      </c>
      <c r="E104" s="269">
        <f>SUM('№ 3,'!G121)</f>
        <v>2480.1480000000001</v>
      </c>
      <c r="F104" s="335">
        <f t="shared" si="2"/>
        <v>100</v>
      </c>
      <c r="G104" s="336">
        <f t="shared" si="3"/>
        <v>0</v>
      </c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</row>
    <row r="105" spans="1:63" s="3" customFormat="1" hidden="1">
      <c r="A105" s="89" t="s">
        <v>64</v>
      </c>
      <c r="B105" s="48" t="s">
        <v>121</v>
      </c>
      <c r="C105" s="48" t="s">
        <v>65</v>
      </c>
      <c r="D105" s="269">
        <f>SUM('№ 3,'!F122)</f>
        <v>0</v>
      </c>
      <c r="E105" s="269">
        <f>SUM('№ 3,'!G122)</f>
        <v>0</v>
      </c>
      <c r="F105" s="335" t="e">
        <f t="shared" si="2"/>
        <v>#DIV/0!</v>
      </c>
      <c r="G105" s="336">
        <f t="shared" si="3"/>
        <v>0</v>
      </c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</row>
    <row r="106" spans="1:63" s="3" customFormat="1" ht="51" hidden="1">
      <c r="A106" s="67" t="s">
        <v>122</v>
      </c>
      <c r="B106" s="50" t="s">
        <v>123</v>
      </c>
      <c r="C106" s="50"/>
      <c r="D106" s="261">
        <f>D107</f>
        <v>0</v>
      </c>
      <c r="E106" s="261">
        <f>E107</f>
        <v>0</v>
      </c>
      <c r="F106" s="335" t="e">
        <f t="shared" si="2"/>
        <v>#DIV/0!</v>
      </c>
      <c r="G106" s="336">
        <f t="shared" si="3"/>
        <v>0</v>
      </c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</row>
    <row r="107" spans="1:63" s="3" customFormat="1" hidden="1">
      <c r="A107" s="47" t="s">
        <v>26</v>
      </c>
      <c r="B107" s="48" t="s">
        <v>123</v>
      </c>
      <c r="C107" s="48" t="s">
        <v>28</v>
      </c>
      <c r="D107" s="277">
        <f>SUM('№ 3,'!F135)</f>
        <v>0</v>
      </c>
      <c r="E107" s="277">
        <f>SUM('№ 3,'!G135)</f>
        <v>0</v>
      </c>
      <c r="F107" s="335" t="e">
        <f t="shared" si="2"/>
        <v>#DIV/0!</v>
      </c>
      <c r="G107" s="336">
        <f t="shared" si="3"/>
        <v>0</v>
      </c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</row>
    <row r="108" spans="1:63" s="3" customFormat="1" ht="51" hidden="1">
      <c r="A108" s="84" t="s">
        <v>168</v>
      </c>
      <c r="B108" s="31" t="s">
        <v>169</v>
      </c>
      <c r="C108" s="63"/>
      <c r="D108" s="277">
        <f>SUM(D109)</f>
        <v>0</v>
      </c>
      <c r="E108" s="277">
        <f>SUM(E109)</f>
        <v>0</v>
      </c>
      <c r="F108" s="335" t="e">
        <f t="shared" si="2"/>
        <v>#DIV/0!</v>
      </c>
      <c r="G108" s="336">
        <f t="shared" si="3"/>
        <v>0</v>
      </c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</row>
    <row r="109" spans="1:63" s="3" customFormat="1" hidden="1">
      <c r="A109" s="32" t="s">
        <v>26</v>
      </c>
      <c r="B109" s="63" t="s">
        <v>169</v>
      </c>
      <c r="C109" s="63" t="s">
        <v>28</v>
      </c>
      <c r="D109" s="277">
        <f>SUM('№ 3,'!F172)</f>
        <v>0</v>
      </c>
      <c r="E109" s="277">
        <f>SUM('№ 3,'!G172)</f>
        <v>0</v>
      </c>
      <c r="F109" s="335" t="e">
        <f t="shared" si="2"/>
        <v>#DIV/0!</v>
      </c>
      <c r="G109" s="336">
        <f t="shared" si="3"/>
        <v>0</v>
      </c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</row>
    <row r="110" spans="1:63" s="3" customFormat="1" ht="25.5">
      <c r="A110" s="83" t="s">
        <v>170</v>
      </c>
      <c r="B110" s="50" t="s">
        <v>171</v>
      </c>
      <c r="C110" s="48"/>
      <c r="D110" s="256">
        <f>SUM(D111)</f>
        <v>1905.4214199999999</v>
      </c>
      <c r="E110" s="256">
        <f>SUM(E111)</f>
        <v>1905.4214199999999</v>
      </c>
      <c r="F110" s="335">
        <f t="shared" si="2"/>
        <v>100</v>
      </c>
      <c r="G110" s="336">
        <f t="shared" si="3"/>
        <v>0</v>
      </c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</row>
    <row r="111" spans="1:63" s="3" customFormat="1">
      <c r="A111" s="47" t="s">
        <v>26</v>
      </c>
      <c r="B111" s="48" t="s">
        <v>171</v>
      </c>
      <c r="C111" s="48" t="s">
        <v>28</v>
      </c>
      <c r="D111" s="255">
        <f>SUM('№ 3,'!F174)</f>
        <v>1905.4214199999999</v>
      </c>
      <c r="E111" s="255">
        <f>SUM('№ 3,'!G174)</f>
        <v>1905.4214199999999</v>
      </c>
      <c r="F111" s="335">
        <f t="shared" si="2"/>
        <v>100</v>
      </c>
      <c r="G111" s="336">
        <f t="shared" si="3"/>
        <v>0</v>
      </c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</row>
    <row r="112" spans="1:63" s="3" customFormat="1" ht="25.5" hidden="1">
      <c r="A112" s="84" t="s">
        <v>172</v>
      </c>
      <c r="B112" s="31" t="s">
        <v>173</v>
      </c>
      <c r="C112" s="33"/>
      <c r="D112" s="256">
        <f>SUM(D113)</f>
        <v>0</v>
      </c>
      <c r="E112" s="256">
        <f>SUM(E113)</f>
        <v>0</v>
      </c>
      <c r="F112" s="335" t="e">
        <f t="shared" si="2"/>
        <v>#DIV/0!</v>
      </c>
      <c r="G112" s="336">
        <f t="shared" si="3"/>
        <v>0</v>
      </c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</row>
    <row r="113" spans="1:63" s="3" customFormat="1" hidden="1">
      <c r="A113" s="32" t="s">
        <v>26</v>
      </c>
      <c r="B113" s="63" t="s">
        <v>173</v>
      </c>
      <c r="C113" s="33" t="s">
        <v>28</v>
      </c>
      <c r="D113" s="255">
        <f>SUM('№ 3,'!F176)</f>
        <v>0</v>
      </c>
      <c r="E113" s="255">
        <f>SUM('№ 3,'!G176)</f>
        <v>0</v>
      </c>
      <c r="F113" s="335" t="e">
        <f t="shared" si="2"/>
        <v>#DIV/0!</v>
      </c>
      <c r="G113" s="336">
        <f t="shared" si="3"/>
        <v>0</v>
      </c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</row>
    <row r="114" spans="1:63" s="6" customFormat="1" ht="15.75">
      <c r="A114" s="90" t="s">
        <v>243</v>
      </c>
      <c r="B114" s="91" t="s">
        <v>244</v>
      </c>
      <c r="C114" s="92"/>
      <c r="D114" s="278">
        <f>D115+D117+D124++D127+D129+D133+D139+D131+D143+D145+D147+D149+D151+D153+D140+D171+D163+D137+D173+D159+D119+D121+D167+D155+D135+D157+D165+D169+D161</f>
        <v>4494.491</v>
      </c>
      <c r="E114" s="278">
        <f>E115+E117+E124++E127+E129+E133+E139+E131+E143+E145+E147+E149+E151+E153+E140+E171+E163+E137+E173+E159+E119+E121+E167+E155+E135+E157+E165+E169+E161</f>
        <v>4494.491</v>
      </c>
      <c r="F114" s="335">
        <f t="shared" si="2"/>
        <v>100</v>
      </c>
      <c r="G114" s="336">
        <f t="shared" si="3"/>
        <v>0</v>
      </c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</row>
    <row r="115" spans="1:63" s="2" customFormat="1" ht="33" customHeight="1">
      <c r="A115" s="22" t="s">
        <v>245</v>
      </c>
      <c r="B115" s="23" t="s">
        <v>19</v>
      </c>
      <c r="C115" s="23"/>
      <c r="D115" s="247">
        <f>D116</f>
        <v>1.35</v>
      </c>
      <c r="E115" s="247">
        <f>E116</f>
        <v>1.35</v>
      </c>
      <c r="F115" s="335">
        <f t="shared" si="2"/>
        <v>100</v>
      </c>
      <c r="G115" s="336">
        <f t="shared" si="3"/>
        <v>0</v>
      </c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</row>
    <row r="116" spans="1:63" s="2" customFormat="1" ht="13.5" customHeight="1">
      <c r="A116" s="24" t="s">
        <v>14</v>
      </c>
      <c r="B116" s="25" t="s">
        <v>19</v>
      </c>
      <c r="C116" s="25" t="s">
        <v>15</v>
      </c>
      <c r="D116" s="248">
        <f>SUM('№ 3,'!F18)</f>
        <v>1.35</v>
      </c>
      <c r="E116" s="248">
        <f>SUM('№ 3,'!G18)</f>
        <v>1.35</v>
      </c>
      <c r="F116" s="335">
        <f t="shared" si="2"/>
        <v>100</v>
      </c>
      <c r="G116" s="336">
        <f t="shared" si="3"/>
        <v>0</v>
      </c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</row>
    <row r="117" spans="1:63" s="2" customFormat="1" ht="38.25">
      <c r="A117" s="22" t="s">
        <v>246</v>
      </c>
      <c r="B117" s="23" t="s">
        <v>21</v>
      </c>
      <c r="C117" s="23"/>
      <c r="D117" s="247">
        <f>D118</f>
        <v>8.5500000000000007</v>
      </c>
      <c r="E117" s="247">
        <f>E118</f>
        <v>8.5500000000000007</v>
      </c>
      <c r="F117" s="335">
        <f t="shared" si="2"/>
        <v>100</v>
      </c>
      <c r="G117" s="336">
        <f t="shared" si="3"/>
        <v>0</v>
      </c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</row>
    <row r="118" spans="1:63" s="3" customFormat="1" ht="38.25">
      <c r="A118" s="24" t="s">
        <v>14</v>
      </c>
      <c r="B118" s="25" t="s">
        <v>21</v>
      </c>
      <c r="C118" s="25" t="s">
        <v>15</v>
      </c>
      <c r="D118" s="248">
        <f>SUM('№ 3,'!F20)</f>
        <v>8.5500000000000007</v>
      </c>
      <c r="E118" s="248">
        <f>SUM('№ 3,'!G20)</f>
        <v>8.5500000000000007</v>
      </c>
      <c r="F118" s="335">
        <f t="shared" si="2"/>
        <v>100</v>
      </c>
      <c r="G118" s="336">
        <f t="shared" si="3"/>
        <v>0</v>
      </c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</row>
    <row r="119" spans="1:63" s="3" customFormat="1" ht="76.5" hidden="1">
      <c r="A119" s="84" t="s">
        <v>129</v>
      </c>
      <c r="B119" s="30" t="s">
        <v>130</v>
      </c>
      <c r="C119" s="30"/>
      <c r="D119" s="247">
        <f>SUM(D120)</f>
        <v>0</v>
      </c>
      <c r="E119" s="247">
        <f>SUM(E120)</f>
        <v>0</v>
      </c>
      <c r="F119" s="335" t="e">
        <f t="shared" si="2"/>
        <v>#DIV/0!</v>
      </c>
      <c r="G119" s="336">
        <f t="shared" si="3"/>
        <v>0</v>
      </c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</row>
    <row r="120" spans="1:63" s="3" customFormat="1" hidden="1">
      <c r="A120" s="89" t="s">
        <v>31</v>
      </c>
      <c r="B120" s="33" t="s">
        <v>130</v>
      </c>
      <c r="C120" s="33" t="s">
        <v>27</v>
      </c>
      <c r="D120" s="248">
        <f>SUM('№ 3,'!F128)</f>
        <v>0</v>
      </c>
      <c r="E120" s="248">
        <f>SUM('№ 3,'!G128)</f>
        <v>0</v>
      </c>
      <c r="F120" s="335" t="e">
        <f t="shared" si="2"/>
        <v>#DIV/0!</v>
      </c>
      <c r="G120" s="336">
        <f t="shared" si="3"/>
        <v>0</v>
      </c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</row>
    <row r="121" spans="1:63" s="3" customFormat="1" ht="51" hidden="1">
      <c r="A121" s="84" t="s">
        <v>202</v>
      </c>
      <c r="B121" s="30" t="s">
        <v>132</v>
      </c>
      <c r="C121" s="30"/>
      <c r="D121" s="247">
        <f>SUM(D123+D122)</f>
        <v>0</v>
      </c>
      <c r="E121" s="247">
        <f>SUM(E123+E122)</f>
        <v>0</v>
      </c>
      <c r="F121" s="335" t="e">
        <f t="shared" si="2"/>
        <v>#DIV/0!</v>
      </c>
      <c r="G121" s="336">
        <f t="shared" si="3"/>
        <v>0</v>
      </c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</row>
    <row r="122" spans="1:63" s="3" customFormat="1" hidden="1">
      <c r="A122" s="32" t="s">
        <v>133</v>
      </c>
      <c r="B122" s="33" t="s">
        <v>132</v>
      </c>
      <c r="C122" s="33" t="s">
        <v>134</v>
      </c>
      <c r="D122" s="248">
        <f>SUM('№ 3,'!F130)</f>
        <v>0</v>
      </c>
      <c r="E122" s="248">
        <f>SUM('№ 3,'!G130)</f>
        <v>0</v>
      </c>
      <c r="F122" s="335" t="e">
        <f t="shared" si="2"/>
        <v>#DIV/0!</v>
      </c>
      <c r="G122" s="336">
        <f t="shared" si="3"/>
        <v>0</v>
      </c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</row>
    <row r="123" spans="1:63" s="3" customFormat="1" hidden="1">
      <c r="A123" s="89" t="s">
        <v>31</v>
      </c>
      <c r="B123" s="33" t="s">
        <v>132</v>
      </c>
      <c r="C123" s="33" t="s">
        <v>27</v>
      </c>
      <c r="D123" s="248">
        <f>SUM('№ 3,'!F131)</f>
        <v>0</v>
      </c>
      <c r="E123" s="248">
        <f>SUM('№ 3,'!G131)</f>
        <v>0</v>
      </c>
      <c r="F123" s="335" t="e">
        <f t="shared" si="2"/>
        <v>#DIV/0!</v>
      </c>
      <c r="G123" s="336">
        <f t="shared" si="3"/>
        <v>0</v>
      </c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</row>
    <row r="124" spans="1:63" s="3" customFormat="1" hidden="1">
      <c r="A124" s="22" t="s">
        <v>247</v>
      </c>
      <c r="B124" s="23" t="s">
        <v>35</v>
      </c>
      <c r="C124" s="23"/>
      <c r="D124" s="247">
        <f>SUM(D125:D126)</f>
        <v>0</v>
      </c>
      <c r="E124" s="247">
        <f>SUM(E125:E126)</f>
        <v>0</v>
      </c>
      <c r="F124" s="335" t="e">
        <f t="shared" si="2"/>
        <v>#DIV/0!</v>
      </c>
      <c r="G124" s="336">
        <f t="shared" si="3"/>
        <v>0</v>
      </c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</row>
    <row r="125" spans="1:63" s="3" customFormat="1" hidden="1">
      <c r="A125" s="24" t="s">
        <v>29</v>
      </c>
      <c r="B125" s="25" t="s">
        <v>35</v>
      </c>
      <c r="C125" s="25" t="s">
        <v>30</v>
      </c>
      <c r="D125" s="248">
        <f>SUM('№ 3,'!F30)</f>
        <v>0</v>
      </c>
      <c r="E125" s="248">
        <f>SUM('№ 3,'!G30)</f>
        <v>0</v>
      </c>
      <c r="F125" s="335" t="e">
        <f t="shared" si="2"/>
        <v>#DIV/0!</v>
      </c>
      <c r="G125" s="336">
        <f t="shared" si="3"/>
        <v>0</v>
      </c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</row>
    <row r="126" spans="1:63" s="3" customFormat="1" hidden="1">
      <c r="A126" s="89" t="s">
        <v>31</v>
      </c>
      <c r="B126" s="25" t="s">
        <v>35</v>
      </c>
      <c r="C126" s="25" t="s">
        <v>27</v>
      </c>
      <c r="D126" s="248">
        <f>SUM('№ 3,'!F36)</f>
        <v>0</v>
      </c>
      <c r="E126" s="248">
        <f>SUM('№ 3,'!G36)</f>
        <v>0</v>
      </c>
      <c r="F126" s="335" t="e">
        <f t="shared" si="2"/>
        <v>#DIV/0!</v>
      </c>
      <c r="G126" s="336">
        <f t="shared" si="3"/>
        <v>0</v>
      </c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</row>
    <row r="127" spans="1:63" s="3" customFormat="1" ht="51" hidden="1">
      <c r="A127" s="84" t="s">
        <v>53</v>
      </c>
      <c r="B127" s="31" t="s">
        <v>54</v>
      </c>
      <c r="C127" s="31"/>
      <c r="D127" s="247">
        <f>SUM(D128)</f>
        <v>0</v>
      </c>
      <c r="E127" s="247">
        <f>SUM(E128)</f>
        <v>0</v>
      </c>
      <c r="F127" s="335" t="e">
        <f t="shared" si="2"/>
        <v>#DIV/0!</v>
      </c>
      <c r="G127" s="336">
        <f t="shared" si="3"/>
        <v>0</v>
      </c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</row>
    <row r="128" spans="1:63" s="3" customFormat="1" hidden="1">
      <c r="A128" s="24" t="s">
        <v>29</v>
      </c>
      <c r="B128" s="33" t="s">
        <v>54</v>
      </c>
      <c r="C128" s="33" t="s">
        <v>30</v>
      </c>
      <c r="D128" s="248">
        <f>SUM('№ 3,'!F54)</f>
        <v>0</v>
      </c>
      <c r="E128" s="248">
        <f>SUM('№ 3,'!G54)</f>
        <v>0</v>
      </c>
      <c r="F128" s="335" t="e">
        <f t="shared" si="2"/>
        <v>#DIV/0!</v>
      </c>
      <c r="G128" s="336">
        <f t="shared" si="3"/>
        <v>0</v>
      </c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</row>
    <row r="129" spans="1:63" s="2" customFormat="1" ht="56.25" hidden="1" customHeight="1">
      <c r="A129" s="22" t="s">
        <v>248</v>
      </c>
      <c r="B129" s="23" t="s">
        <v>249</v>
      </c>
      <c r="C129" s="23"/>
      <c r="D129" s="249">
        <f>D130</f>
        <v>0</v>
      </c>
      <c r="E129" s="249">
        <f>E130</f>
        <v>0</v>
      </c>
      <c r="F129" s="335" t="e">
        <f t="shared" si="2"/>
        <v>#DIV/0!</v>
      </c>
      <c r="G129" s="336">
        <f t="shared" si="3"/>
        <v>0</v>
      </c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</row>
    <row r="130" spans="1:63" s="2" customFormat="1" hidden="1">
      <c r="A130" s="24" t="s">
        <v>26</v>
      </c>
      <c r="B130" s="25" t="s">
        <v>249</v>
      </c>
      <c r="C130" s="25" t="s">
        <v>28</v>
      </c>
      <c r="D130" s="250"/>
      <c r="E130" s="250"/>
      <c r="F130" s="335" t="e">
        <f t="shared" si="2"/>
        <v>#DIV/0!</v>
      </c>
      <c r="G130" s="336">
        <f t="shared" si="3"/>
        <v>0</v>
      </c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</row>
    <row r="131" spans="1:63" s="2" customFormat="1" ht="25.5" hidden="1">
      <c r="A131" s="34" t="s">
        <v>250</v>
      </c>
      <c r="B131" s="23" t="s">
        <v>106</v>
      </c>
      <c r="C131" s="23"/>
      <c r="D131" s="249">
        <f>D132</f>
        <v>0</v>
      </c>
      <c r="E131" s="249">
        <f>E132</f>
        <v>0</v>
      </c>
      <c r="F131" s="335" t="e">
        <f t="shared" si="2"/>
        <v>#DIV/0!</v>
      </c>
      <c r="G131" s="336">
        <f t="shared" si="3"/>
        <v>0</v>
      </c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</row>
    <row r="132" spans="1:63" s="3" customFormat="1" hidden="1">
      <c r="A132" s="241" t="s">
        <v>26</v>
      </c>
      <c r="B132" s="97" t="s">
        <v>106</v>
      </c>
      <c r="C132" s="97" t="s">
        <v>28</v>
      </c>
      <c r="D132" s="279">
        <f>SUM('№ 3,'!F100+'№ 3,'!F181)</f>
        <v>0</v>
      </c>
      <c r="E132" s="279">
        <f>SUM('№ 3,'!G100+'№ 3,'!G181)</f>
        <v>0</v>
      </c>
      <c r="F132" s="335" t="e">
        <f t="shared" si="2"/>
        <v>#DIV/0!</v>
      </c>
      <c r="G132" s="336">
        <f t="shared" si="3"/>
        <v>0</v>
      </c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</row>
    <row r="133" spans="1:63" s="3" customFormat="1" ht="25.5">
      <c r="A133" s="83" t="s">
        <v>265</v>
      </c>
      <c r="B133" s="68" t="s">
        <v>266</v>
      </c>
      <c r="C133" s="69"/>
      <c r="D133" s="280">
        <f>SUM(D134)</f>
        <v>1324.5909999999999</v>
      </c>
      <c r="E133" s="280">
        <f>SUM(E134)</f>
        <v>1324.5909999999999</v>
      </c>
      <c r="F133" s="335">
        <f t="shared" si="2"/>
        <v>100</v>
      </c>
      <c r="G133" s="336">
        <f t="shared" si="3"/>
        <v>0</v>
      </c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</row>
    <row r="134" spans="1:63" s="3" customFormat="1">
      <c r="A134" s="47" t="s">
        <v>133</v>
      </c>
      <c r="B134" s="243" t="s">
        <v>266</v>
      </c>
      <c r="C134" s="69" t="s">
        <v>134</v>
      </c>
      <c r="D134" s="281">
        <f>SUM('№ 3,'!F143)</f>
        <v>1324.5909999999999</v>
      </c>
      <c r="E134" s="281">
        <f>SUM('№ 3,'!G143)</f>
        <v>1324.5909999999999</v>
      </c>
      <c r="F134" s="335">
        <f t="shared" si="2"/>
        <v>100</v>
      </c>
      <c r="G134" s="336">
        <f t="shared" si="3"/>
        <v>0</v>
      </c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</row>
    <row r="135" spans="1:63" s="3" customFormat="1" ht="51" hidden="1">
      <c r="A135" s="242" t="s">
        <v>55</v>
      </c>
      <c r="B135" s="88" t="s">
        <v>56</v>
      </c>
      <c r="C135" s="88"/>
      <c r="D135" s="259">
        <f>SUM(D136)</f>
        <v>0</v>
      </c>
      <c r="E135" s="259">
        <f>SUM(E136)</f>
        <v>0</v>
      </c>
      <c r="F135" s="335" t="e">
        <f t="shared" si="2"/>
        <v>#DIV/0!</v>
      </c>
      <c r="G135" s="336">
        <f t="shared" si="3"/>
        <v>0</v>
      </c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</row>
    <row r="136" spans="1:63" s="3" customFormat="1" hidden="1">
      <c r="A136" s="32" t="s">
        <v>26</v>
      </c>
      <c r="B136" s="33" t="s">
        <v>56</v>
      </c>
      <c r="C136" s="33" t="s">
        <v>28</v>
      </c>
      <c r="D136" s="250">
        <f>SUM('№ 3,'!F56)</f>
        <v>0</v>
      </c>
      <c r="E136" s="250">
        <f>SUM('№ 3,'!G56)</f>
        <v>0</v>
      </c>
      <c r="F136" s="335" t="e">
        <f t="shared" si="2"/>
        <v>#DIV/0!</v>
      </c>
      <c r="G136" s="336">
        <f t="shared" si="3"/>
        <v>0</v>
      </c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</row>
    <row r="137" spans="1:63" s="3" customFormat="1" ht="25.5" hidden="1">
      <c r="A137" s="93" t="s">
        <v>251</v>
      </c>
      <c r="B137" s="30" t="s">
        <v>124</v>
      </c>
      <c r="C137" s="30"/>
      <c r="D137" s="249">
        <f>SUM(D138)</f>
        <v>0</v>
      </c>
      <c r="E137" s="249">
        <f>SUM(E138)</f>
        <v>0</v>
      </c>
      <c r="F137" s="335" t="e">
        <f t="shared" si="2"/>
        <v>#DIV/0!</v>
      </c>
      <c r="G137" s="336">
        <f t="shared" si="3"/>
        <v>0</v>
      </c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</row>
    <row r="138" spans="1:63" s="3" customFormat="1" hidden="1">
      <c r="A138" s="32" t="s">
        <v>26</v>
      </c>
      <c r="B138" s="33" t="s">
        <v>124</v>
      </c>
      <c r="C138" s="33" t="s">
        <v>28</v>
      </c>
      <c r="D138" s="250">
        <f>SUM('№ 3,'!F137)</f>
        <v>0</v>
      </c>
      <c r="E138" s="250">
        <f>SUM('№ 3,'!G137)</f>
        <v>0</v>
      </c>
      <c r="F138" s="335" t="e">
        <f t="shared" si="2"/>
        <v>#DIV/0!</v>
      </c>
      <c r="G138" s="336">
        <f t="shared" si="3"/>
        <v>0</v>
      </c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</row>
    <row r="139" spans="1:63" s="2" customFormat="1" ht="51" hidden="1">
      <c r="A139" s="34" t="s">
        <v>95</v>
      </c>
      <c r="B139" s="35" t="s">
        <v>96</v>
      </c>
      <c r="C139" s="23"/>
      <c r="D139" s="249">
        <f>D142</f>
        <v>0</v>
      </c>
      <c r="E139" s="249">
        <f>E142</f>
        <v>0</v>
      </c>
      <c r="F139" s="335" t="e">
        <f t="shared" si="2"/>
        <v>#DIV/0!</v>
      </c>
      <c r="G139" s="336">
        <f t="shared" si="3"/>
        <v>0</v>
      </c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</row>
    <row r="140" spans="1:63" s="2" customFormat="1" ht="51" hidden="1">
      <c r="A140" s="93" t="s">
        <v>97</v>
      </c>
      <c r="B140" s="94" t="s">
        <v>98</v>
      </c>
      <c r="C140" s="23"/>
      <c r="D140" s="249">
        <f>D141</f>
        <v>0</v>
      </c>
      <c r="E140" s="249">
        <f>E141</f>
        <v>0</v>
      </c>
      <c r="F140" s="335" t="e">
        <f t="shared" si="2"/>
        <v>#DIV/0!</v>
      </c>
      <c r="G140" s="336">
        <f t="shared" si="3"/>
        <v>0</v>
      </c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</row>
    <row r="141" spans="1:63" s="2" customFormat="1" hidden="1">
      <c r="A141" s="89" t="s">
        <v>64</v>
      </c>
      <c r="B141" s="95" t="s">
        <v>98</v>
      </c>
      <c r="C141" s="25" t="s">
        <v>65</v>
      </c>
      <c r="D141" s="250">
        <f>SUM('№ 3,'!F93)</f>
        <v>0</v>
      </c>
      <c r="E141" s="250">
        <f>SUM('№ 3,'!G93)</f>
        <v>0</v>
      </c>
      <c r="F141" s="335" t="e">
        <f t="shared" ref="F141:F175" si="4">SUM(E141/D141*100)</f>
        <v>#DIV/0!</v>
      </c>
      <c r="G141" s="336">
        <f t="shared" ref="G141:G175" si="5">SUM(E141-D141)</f>
        <v>0</v>
      </c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</row>
    <row r="142" spans="1:63" s="3" customFormat="1" hidden="1">
      <c r="A142" s="24" t="s">
        <v>64</v>
      </c>
      <c r="B142" s="37" t="s">
        <v>96</v>
      </c>
      <c r="C142" s="25" t="s">
        <v>65</v>
      </c>
      <c r="D142" s="250">
        <f>SUM('№ 3,'!F91)</f>
        <v>0</v>
      </c>
      <c r="E142" s="250">
        <f>SUM('№ 3,'!G91)</f>
        <v>0</v>
      </c>
      <c r="F142" s="335" t="e">
        <f t="shared" si="4"/>
        <v>#DIV/0!</v>
      </c>
      <c r="G142" s="336">
        <f t="shared" si="5"/>
        <v>0</v>
      </c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</row>
    <row r="143" spans="1:63" s="2" customFormat="1" ht="51" hidden="1">
      <c r="A143" s="34" t="s">
        <v>139</v>
      </c>
      <c r="B143" s="23" t="s">
        <v>140</v>
      </c>
      <c r="C143" s="23"/>
      <c r="D143" s="249">
        <f>D144</f>
        <v>0</v>
      </c>
      <c r="E143" s="249">
        <f>E144</f>
        <v>0</v>
      </c>
      <c r="F143" s="335" t="e">
        <f t="shared" si="4"/>
        <v>#DIV/0!</v>
      </c>
      <c r="G143" s="336">
        <f t="shared" si="5"/>
        <v>0</v>
      </c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</row>
    <row r="144" spans="1:63" s="2" customFormat="1" hidden="1">
      <c r="A144" s="24" t="s">
        <v>64</v>
      </c>
      <c r="B144" s="25" t="s">
        <v>140</v>
      </c>
      <c r="C144" s="25" t="s">
        <v>65</v>
      </c>
      <c r="D144" s="250">
        <f>SUM('№ 3,'!F139)</f>
        <v>0</v>
      </c>
      <c r="E144" s="250">
        <f>SUM('№ 3,'!G139)</f>
        <v>0</v>
      </c>
      <c r="F144" s="335" t="e">
        <f t="shared" si="4"/>
        <v>#DIV/0!</v>
      </c>
      <c r="G144" s="336">
        <f t="shared" si="5"/>
        <v>0</v>
      </c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</row>
    <row r="145" spans="1:63" s="1" customFormat="1" ht="51" hidden="1">
      <c r="A145" s="34" t="s">
        <v>141</v>
      </c>
      <c r="B145" s="23" t="s">
        <v>142</v>
      </c>
      <c r="C145" s="23"/>
      <c r="D145" s="249">
        <f>D146</f>
        <v>0</v>
      </c>
      <c r="E145" s="249">
        <f>E146</f>
        <v>0</v>
      </c>
      <c r="F145" s="335" t="e">
        <f t="shared" si="4"/>
        <v>#DIV/0!</v>
      </c>
      <c r="G145" s="336">
        <f t="shared" si="5"/>
        <v>0</v>
      </c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</row>
    <row r="146" spans="1:63" s="3" customFormat="1" hidden="1">
      <c r="A146" s="24" t="s">
        <v>64</v>
      </c>
      <c r="B146" s="25" t="s">
        <v>142</v>
      </c>
      <c r="C146" s="25" t="s">
        <v>65</v>
      </c>
      <c r="D146" s="250">
        <f>SUM('№ 3,'!F141)</f>
        <v>0</v>
      </c>
      <c r="E146" s="250">
        <f>SUM('№ 3,'!G141)</f>
        <v>0</v>
      </c>
      <c r="F146" s="335" t="e">
        <f t="shared" si="4"/>
        <v>#DIV/0!</v>
      </c>
      <c r="G146" s="336">
        <f t="shared" si="5"/>
        <v>0</v>
      </c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</row>
    <row r="147" spans="1:63" s="1" customFormat="1" ht="25.5">
      <c r="A147" s="34" t="s">
        <v>185</v>
      </c>
      <c r="B147" s="23" t="s">
        <v>186</v>
      </c>
      <c r="C147" s="23"/>
      <c r="D147" s="249">
        <f>D148</f>
        <v>2160</v>
      </c>
      <c r="E147" s="249">
        <f>E148</f>
        <v>2160</v>
      </c>
      <c r="F147" s="335">
        <f t="shared" si="4"/>
        <v>100</v>
      </c>
      <c r="G147" s="336">
        <f t="shared" si="5"/>
        <v>0</v>
      </c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</row>
    <row r="148" spans="1:63" s="3" customFormat="1" ht="24" customHeight="1">
      <c r="A148" s="47" t="s">
        <v>64</v>
      </c>
      <c r="B148" s="25" t="s">
        <v>186</v>
      </c>
      <c r="C148" s="25" t="s">
        <v>65</v>
      </c>
      <c r="D148" s="250">
        <f>SUM('№ 3,'!F189)</f>
        <v>2160</v>
      </c>
      <c r="E148" s="250">
        <f>SUM('№ 3,'!G189)</f>
        <v>2160</v>
      </c>
      <c r="F148" s="335">
        <f t="shared" si="4"/>
        <v>100</v>
      </c>
      <c r="G148" s="336">
        <f t="shared" si="5"/>
        <v>0</v>
      </c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</row>
    <row r="149" spans="1:63" s="1" customFormat="1" ht="51" hidden="1">
      <c r="A149" s="34" t="s">
        <v>143</v>
      </c>
      <c r="B149" s="23" t="s">
        <v>144</v>
      </c>
      <c r="C149" s="23"/>
      <c r="D149" s="249">
        <f>D150</f>
        <v>0</v>
      </c>
      <c r="E149" s="249">
        <f>E150</f>
        <v>0</v>
      </c>
      <c r="F149" s="335" t="e">
        <f t="shared" si="4"/>
        <v>#DIV/0!</v>
      </c>
      <c r="G149" s="336">
        <f t="shared" si="5"/>
        <v>0</v>
      </c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</row>
    <row r="150" spans="1:63" s="3" customFormat="1" hidden="1">
      <c r="A150" s="24" t="s">
        <v>64</v>
      </c>
      <c r="B150" s="25" t="s">
        <v>144</v>
      </c>
      <c r="C150" s="25" t="s">
        <v>65</v>
      </c>
      <c r="D150" s="250">
        <f>SUM('№ 3,'!F145)</f>
        <v>0</v>
      </c>
      <c r="E150" s="250">
        <f>SUM('№ 3,'!G145)</f>
        <v>0</v>
      </c>
      <c r="F150" s="335" t="e">
        <f t="shared" si="4"/>
        <v>#DIV/0!</v>
      </c>
      <c r="G150" s="336">
        <f t="shared" si="5"/>
        <v>0</v>
      </c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</row>
    <row r="151" spans="1:63" s="3" customFormat="1" ht="38.25">
      <c r="A151" s="93" t="s">
        <v>187</v>
      </c>
      <c r="B151" s="31" t="s">
        <v>188</v>
      </c>
      <c r="C151" s="31"/>
      <c r="D151" s="251">
        <f>SUM(D152)</f>
        <v>1000</v>
      </c>
      <c r="E151" s="251">
        <f>SUM(E152)</f>
        <v>1000</v>
      </c>
      <c r="F151" s="335">
        <f t="shared" si="4"/>
        <v>100</v>
      </c>
      <c r="G151" s="336">
        <f t="shared" si="5"/>
        <v>0</v>
      </c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</row>
    <row r="152" spans="1:63" s="3" customFormat="1">
      <c r="A152" s="89" t="s">
        <v>64</v>
      </c>
      <c r="B152" s="63" t="s">
        <v>188</v>
      </c>
      <c r="C152" s="63" t="s">
        <v>65</v>
      </c>
      <c r="D152" s="282">
        <f>SUM('№ 3,'!F191)</f>
        <v>1000</v>
      </c>
      <c r="E152" s="282">
        <f>SUM('№ 3,'!G191)</f>
        <v>1000</v>
      </c>
      <c r="F152" s="335">
        <f t="shared" si="4"/>
        <v>100</v>
      </c>
      <c r="G152" s="336">
        <f t="shared" si="5"/>
        <v>0</v>
      </c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</row>
    <row r="153" spans="1:63" s="1" customFormat="1" ht="25.5" hidden="1">
      <c r="A153" s="34" t="s">
        <v>252</v>
      </c>
      <c r="B153" s="23" t="s">
        <v>102</v>
      </c>
      <c r="C153" s="23"/>
      <c r="D153" s="249">
        <f>D154</f>
        <v>0</v>
      </c>
      <c r="E153" s="249">
        <f>E154</f>
        <v>0</v>
      </c>
      <c r="F153" s="335" t="e">
        <f t="shared" si="4"/>
        <v>#DIV/0!</v>
      </c>
      <c r="G153" s="336">
        <f t="shared" si="5"/>
        <v>0</v>
      </c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</row>
    <row r="154" spans="1:63" s="3" customFormat="1" hidden="1">
      <c r="A154" s="96" t="s">
        <v>64</v>
      </c>
      <c r="B154" s="97" t="s">
        <v>102</v>
      </c>
      <c r="C154" s="97" t="s">
        <v>65</v>
      </c>
      <c r="D154" s="279">
        <f>SUM('№ 3,'!F96)</f>
        <v>0</v>
      </c>
      <c r="E154" s="279">
        <f>SUM('№ 3,'!G96)</f>
        <v>0</v>
      </c>
      <c r="F154" s="335" t="e">
        <f t="shared" si="4"/>
        <v>#DIV/0!</v>
      </c>
      <c r="G154" s="336">
        <f t="shared" si="5"/>
        <v>0</v>
      </c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</row>
    <row r="155" spans="1:63" s="3" customFormat="1" ht="63.75" hidden="1">
      <c r="A155" s="83" t="s">
        <v>60</v>
      </c>
      <c r="B155" s="50" t="s">
        <v>61</v>
      </c>
      <c r="C155" s="50"/>
      <c r="D155" s="256">
        <f>SUM(D156)</f>
        <v>0</v>
      </c>
      <c r="E155" s="256">
        <f>SUM(E156)</f>
        <v>0</v>
      </c>
      <c r="F155" s="335" t="e">
        <f t="shared" si="4"/>
        <v>#DIV/0!</v>
      </c>
      <c r="G155" s="336">
        <f t="shared" si="5"/>
        <v>0</v>
      </c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</row>
    <row r="156" spans="1:63" s="3" customFormat="1" hidden="1">
      <c r="A156" s="47" t="s">
        <v>26</v>
      </c>
      <c r="B156" s="48" t="s">
        <v>61</v>
      </c>
      <c r="C156" s="48" t="s">
        <v>28</v>
      </c>
      <c r="D156" s="255">
        <f>SUM('№ 3,'!F58)</f>
        <v>0</v>
      </c>
      <c r="E156" s="255">
        <f>SUM('№ 3,'!G58)</f>
        <v>0</v>
      </c>
      <c r="F156" s="335" t="e">
        <f t="shared" si="4"/>
        <v>#DIV/0!</v>
      </c>
      <c r="G156" s="336">
        <f t="shared" si="5"/>
        <v>0</v>
      </c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</row>
    <row r="157" spans="1:63" s="3" customFormat="1" ht="63.75" hidden="1">
      <c r="A157" s="83" t="s">
        <v>62</v>
      </c>
      <c r="B157" s="48" t="s">
        <v>63</v>
      </c>
      <c r="C157" s="48"/>
      <c r="D157" s="256">
        <f>SUM(D158)</f>
        <v>0</v>
      </c>
      <c r="E157" s="256">
        <f>SUM(E158)</f>
        <v>0</v>
      </c>
      <c r="F157" s="335" t="e">
        <f t="shared" si="4"/>
        <v>#DIV/0!</v>
      </c>
      <c r="G157" s="336">
        <f t="shared" si="5"/>
        <v>0</v>
      </c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</row>
    <row r="158" spans="1:63" s="3" customFormat="1" hidden="1">
      <c r="A158" s="89" t="s">
        <v>64</v>
      </c>
      <c r="B158" s="48" t="s">
        <v>63</v>
      </c>
      <c r="C158" s="48" t="s">
        <v>65</v>
      </c>
      <c r="D158" s="255">
        <f>SUM('№ 3,'!F60)</f>
        <v>0</v>
      </c>
      <c r="E158" s="255">
        <f>SUM('№ 3,'!G60)</f>
        <v>0</v>
      </c>
      <c r="F158" s="335" t="e">
        <f t="shared" si="4"/>
        <v>#DIV/0!</v>
      </c>
      <c r="G158" s="336">
        <f t="shared" si="5"/>
        <v>0</v>
      </c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</row>
    <row r="159" spans="1:63" s="3" customFormat="1" ht="63.75" hidden="1">
      <c r="A159" s="83" t="s">
        <v>125</v>
      </c>
      <c r="B159" s="50" t="s">
        <v>126</v>
      </c>
      <c r="C159" s="50"/>
      <c r="D159" s="271">
        <f>SUM(D160)</f>
        <v>0</v>
      </c>
      <c r="E159" s="271">
        <f>SUM(E160)</f>
        <v>0</v>
      </c>
      <c r="F159" s="335" t="e">
        <f t="shared" si="4"/>
        <v>#DIV/0!</v>
      </c>
      <c r="G159" s="336">
        <f t="shared" si="5"/>
        <v>0</v>
      </c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</row>
    <row r="160" spans="1:63" s="3" customFormat="1" hidden="1">
      <c r="A160" s="74" t="s">
        <v>26</v>
      </c>
      <c r="B160" s="48" t="s">
        <v>126</v>
      </c>
      <c r="C160" s="48" t="s">
        <v>28</v>
      </c>
      <c r="D160" s="272">
        <f>SUM('№ 3,'!F124)</f>
        <v>0</v>
      </c>
      <c r="E160" s="272">
        <f>SUM('№ 3,'!G124)</f>
        <v>0</v>
      </c>
      <c r="F160" s="335" t="e">
        <f t="shared" si="4"/>
        <v>#DIV/0!</v>
      </c>
      <c r="G160" s="336">
        <f t="shared" si="5"/>
        <v>0</v>
      </c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</row>
    <row r="161" spans="1:63" s="3" customFormat="1" ht="63.75" hidden="1">
      <c r="A161" s="84" t="s">
        <v>253</v>
      </c>
      <c r="B161" s="98" t="s">
        <v>201</v>
      </c>
      <c r="C161" s="31"/>
      <c r="D161" s="272">
        <f>SUM(D162)</f>
        <v>0</v>
      </c>
      <c r="E161" s="272">
        <f>SUM(E162)</f>
        <v>0</v>
      </c>
      <c r="F161" s="335" t="e">
        <f t="shared" si="4"/>
        <v>#DIV/0!</v>
      </c>
      <c r="G161" s="336">
        <f t="shared" si="5"/>
        <v>0</v>
      </c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</row>
    <row r="162" spans="1:63" s="3" customFormat="1" hidden="1">
      <c r="A162" s="89" t="s">
        <v>31</v>
      </c>
      <c r="B162" s="99" t="s">
        <v>201</v>
      </c>
      <c r="C162" s="63" t="s">
        <v>27</v>
      </c>
      <c r="D162" s="272">
        <f>SUM('№ 3,'!F126)</f>
        <v>0</v>
      </c>
      <c r="E162" s="272">
        <f>SUM('№ 3,'!G126)</f>
        <v>0</v>
      </c>
      <c r="F162" s="335" t="e">
        <f t="shared" si="4"/>
        <v>#DIV/0!</v>
      </c>
      <c r="G162" s="336">
        <f t="shared" si="5"/>
        <v>0</v>
      </c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</row>
    <row r="163" spans="1:63" s="3" customFormat="1" ht="51" hidden="1">
      <c r="A163" s="59" t="s">
        <v>254</v>
      </c>
      <c r="B163" s="60" t="s">
        <v>255</v>
      </c>
      <c r="C163" s="60"/>
      <c r="D163" s="261">
        <f>SUM(D164)</f>
        <v>0</v>
      </c>
      <c r="E163" s="261">
        <f>SUM(E164)</f>
        <v>0</v>
      </c>
      <c r="F163" s="335" t="e">
        <f t="shared" si="4"/>
        <v>#DIV/0!</v>
      </c>
      <c r="G163" s="336">
        <f t="shared" si="5"/>
        <v>0</v>
      </c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</row>
    <row r="164" spans="1:63" s="3" customFormat="1" hidden="1">
      <c r="A164" s="47" t="s">
        <v>26</v>
      </c>
      <c r="B164" s="61" t="s">
        <v>255</v>
      </c>
      <c r="C164" s="61" t="s">
        <v>28</v>
      </c>
      <c r="D164" s="262"/>
      <c r="E164" s="262"/>
      <c r="F164" s="335" t="e">
        <f t="shared" si="4"/>
        <v>#DIV/0!</v>
      </c>
      <c r="G164" s="336">
        <f t="shared" si="5"/>
        <v>0</v>
      </c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</row>
    <row r="165" spans="1:63" s="3" customFormat="1" ht="25.5" hidden="1">
      <c r="A165" s="59" t="s">
        <v>83</v>
      </c>
      <c r="B165" s="60" t="s">
        <v>256</v>
      </c>
      <c r="C165" s="60"/>
      <c r="D165" s="263">
        <f>SUM(D166)</f>
        <v>0</v>
      </c>
      <c r="E165" s="263">
        <f>SUM(E166)</f>
        <v>0</v>
      </c>
      <c r="F165" s="335" t="e">
        <f t="shared" si="4"/>
        <v>#DIV/0!</v>
      </c>
      <c r="G165" s="336">
        <f t="shared" si="5"/>
        <v>0</v>
      </c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</row>
    <row r="166" spans="1:63" s="3" customFormat="1" hidden="1">
      <c r="A166" s="47" t="s">
        <v>26</v>
      </c>
      <c r="B166" s="61" t="s">
        <v>256</v>
      </c>
      <c r="C166" s="61" t="s">
        <v>28</v>
      </c>
      <c r="D166" s="262"/>
      <c r="E166" s="262"/>
      <c r="F166" s="335" t="e">
        <f t="shared" si="4"/>
        <v>#DIV/0!</v>
      </c>
      <c r="G166" s="336">
        <f t="shared" si="5"/>
        <v>0</v>
      </c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</row>
    <row r="167" spans="1:63" s="3" customFormat="1" ht="63.75" hidden="1">
      <c r="A167" s="84" t="s">
        <v>135</v>
      </c>
      <c r="B167" s="98" t="s">
        <v>136</v>
      </c>
      <c r="C167" s="50"/>
      <c r="D167" s="263">
        <f>SUM(D168)</f>
        <v>0</v>
      </c>
      <c r="E167" s="263">
        <f>SUM(E168)</f>
        <v>0</v>
      </c>
      <c r="F167" s="335" t="e">
        <f t="shared" si="4"/>
        <v>#DIV/0!</v>
      </c>
      <c r="G167" s="336">
        <f t="shared" si="5"/>
        <v>0</v>
      </c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</row>
    <row r="168" spans="1:63" s="3" customFormat="1" hidden="1">
      <c r="A168" s="89" t="s">
        <v>31</v>
      </c>
      <c r="B168" s="99" t="s">
        <v>136</v>
      </c>
      <c r="C168" s="48" t="s">
        <v>27</v>
      </c>
      <c r="D168" s="262"/>
      <c r="E168" s="262"/>
      <c r="F168" s="335" t="e">
        <f t="shared" si="4"/>
        <v>#DIV/0!</v>
      </c>
      <c r="G168" s="336">
        <f t="shared" si="5"/>
        <v>0</v>
      </c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</row>
    <row r="169" spans="1:63" s="3" customFormat="1" ht="63.75" hidden="1">
      <c r="A169" s="84" t="s">
        <v>137</v>
      </c>
      <c r="B169" s="98" t="s">
        <v>138</v>
      </c>
      <c r="C169" s="50"/>
      <c r="D169" s="263">
        <f>SUM(D170)</f>
        <v>0</v>
      </c>
      <c r="E169" s="263">
        <f>SUM(E170)</f>
        <v>0</v>
      </c>
      <c r="F169" s="335" t="e">
        <f t="shared" si="4"/>
        <v>#DIV/0!</v>
      </c>
      <c r="G169" s="336">
        <f t="shared" si="5"/>
        <v>0</v>
      </c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</row>
    <row r="170" spans="1:63" s="3" customFormat="1" hidden="1">
      <c r="A170" s="89" t="s">
        <v>31</v>
      </c>
      <c r="B170" s="99" t="s">
        <v>138</v>
      </c>
      <c r="C170" s="48" t="s">
        <v>27</v>
      </c>
      <c r="D170" s="262"/>
      <c r="E170" s="262"/>
      <c r="F170" s="335" t="e">
        <f t="shared" si="4"/>
        <v>#DIV/0!</v>
      </c>
      <c r="G170" s="336">
        <f t="shared" si="5"/>
        <v>0</v>
      </c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</row>
    <row r="171" spans="1:63" s="3" customFormat="1" ht="25.5" hidden="1">
      <c r="A171" s="67" t="s">
        <v>257</v>
      </c>
      <c r="B171" s="50" t="s">
        <v>45</v>
      </c>
      <c r="C171" s="48"/>
      <c r="D171" s="256">
        <f>D172</f>
        <v>0</v>
      </c>
      <c r="E171" s="256">
        <f>E172</f>
        <v>0</v>
      </c>
      <c r="F171" s="335" t="e">
        <f t="shared" si="4"/>
        <v>#DIV/0!</v>
      </c>
      <c r="G171" s="336">
        <f t="shared" si="5"/>
        <v>0</v>
      </c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</row>
    <row r="172" spans="1:63" s="3" customFormat="1" ht="12.75" hidden="1" customHeight="1">
      <c r="A172" s="47" t="s">
        <v>26</v>
      </c>
      <c r="B172" s="48" t="s">
        <v>45</v>
      </c>
      <c r="C172" s="48" t="s">
        <v>28</v>
      </c>
      <c r="D172" s="255">
        <f>SUM('№ 3,'!F41)</f>
        <v>0</v>
      </c>
      <c r="E172" s="255">
        <f>SUM('№ 3,'!G41)</f>
        <v>0</v>
      </c>
      <c r="F172" s="335" t="e">
        <f t="shared" si="4"/>
        <v>#DIV/0!</v>
      </c>
      <c r="G172" s="336">
        <f t="shared" si="5"/>
        <v>0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</row>
    <row r="173" spans="1:63" s="3" customFormat="1" ht="45.75" hidden="1" customHeight="1">
      <c r="A173" s="67" t="s">
        <v>42</v>
      </c>
      <c r="B173" s="50" t="s">
        <v>43</v>
      </c>
      <c r="C173" s="50"/>
      <c r="D173" s="256">
        <f>SUM(D174)</f>
        <v>0</v>
      </c>
      <c r="E173" s="256">
        <f>SUM(E174)</f>
        <v>0</v>
      </c>
      <c r="F173" s="335" t="e">
        <f t="shared" si="4"/>
        <v>#DIV/0!</v>
      </c>
      <c r="G173" s="336">
        <f t="shared" si="5"/>
        <v>0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</row>
    <row r="174" spans="1:63" s="3" customFormat="1" ht="12.75" hidden="1" customHeight="1">
      <c r="A174" s="47" t="s">
        <v>26</v>
      </c>
      <c r="B174" s="48" t="s">
        <v>43</v>
      </c>
      <c r="C174" s="48" t="s">
        <v>27</v>
      </c>
      <c r="D174" s="255">
        <f>SUM('№ 3,'!F39)</f>
        <v>0</v>
      </c>
      <c r="E174" s="255">
        <f>SUM('№ 3,'!G39)</f>
        <v>0</v>
      </c>
      <c r="F174" s="335" t="e">
        <f t="shared" si="4"/>
        <v>#DIV/0!</v>
      </c>
      <c r="G174" s="336">
        <f t="shared" si="5"/>
        <v>0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</row>
    <row r="175" spans="1:63" s="2" customFormat="1" ht="15.75" customHeight="1">
      <c r="A175" s="303" t="s">
        <v>193</v>
      </c>
      <c r="B175" s="303"/>
      <c r="C175" s="303"/>
      <c r="D175" s="283">
        <f>D114+D12</f>
        <v>40621.000000000007</v>
      </c>
      <c r="E175" s="283">
        <f>E114+E12</f>
        <v>40166.392850000004</v>
      </c>
      <c r="F175" s="335">
        <f t="shared" si="4"/>
        <v>98.880856822825621</v>
      </c>
      <c r="G175" s="336">
        <f t="shared" si="5"/>
        <v>-454.60715000000346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</row>
  </sheetData>
  <mergeCells count="9">
    <mergeCell ref="A6:G6"/>
    <mergeCell ref="A7:G7"/>
    <mergeCell ref="A8:G8"/>
    <mergeCell ref="A9:G9"/>
    <mergeCell ref="A1:G1"/>
    <mergeCell ref="A2:G2"/>
    <mergeCell ref="A3:G3"/>
    <mergeCell ref="A4:G4"/>
    <mergeCell ref="A175:C175"/>
  </mergeCells>
  <pageMargins left="0.74803149606299213" right="0.2" top="0.55118110236220474" bottom="0.35433070866141736" header="0.51181102362204722" footer="0.19685039370078741"/>
  <pageSetup paperSize="9" scale="58" fitToHeight="6" orientation="portrait" verticalDpi="0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 2</vt:lpstr>
      <vt:lpstr>№ 3,</vt:lpstr>
      <vt:lpstr>№4</vt:lpstr>
      <vt:lpstr>'№ 2'!Заголовки_для_печати</vt:lpstr>
      <vt:lpstr>'№ 3,'!Заголовки_для_печати</vt:lpstr>
      <vt:lpstr>№4!Заголовки_для_печати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2025-03-17T08:34:42Z</cp:lastPrinted>
  <dcterms:created xsi:type="dcterms:W3CDTF">2023-11-10T11:35:03Z</dcterms:created>
  <dcterms:modified xsi:type="dcterms:W3CDTF">2025-03-17T08:36:10Z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B9DD2200862546E680EB6EFFB4DD808E_12</vt:lpwstr>
  </property>
  <property fmtid="{D5CDD505-2E9C-101B-9397-08002B2CF9AE}" pid="3" name="KSOProductBuildVer">
    <vt:lpwstr>1049-12.2.0.13292</vt:lpwstr>
  </property>
</Properties>
</file>