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№ 6" sheetId="1" r:id="rId1"/>
    <sheet name="№ 8" sheetId="3" r:id="rId2"/>
    <sheet name="№ 10" sheetId="2" r:id="rId3"/>
  </sheets>
  <definedNames>
    <definedName name="_xlnm._FilterDatabase" localSheetId="2" hidden="1">'№ 10'!$A$22:$D$127</definedName>
    <definedName name="_xlnm.Print_Titles" localSheetId="2">'№ 10'!$22:$22</definedName>
    <definedName name="_xlnm.Print_Titles" localSheetId="0">'№ 6'!$19:$19</definedName>
    <definedName name="_xlnm.Print_Titles" localSheetId="1">'№ 8'!$21:$21</definedName>
  </definedNames>
  <calcPr calcId="124519"/>
</workbook>
</file>

<file path=xl/calcChain.xml><?xml version="1.0" encoding="utf-8"?>
<calcChain xmlns="http://schemas.openxmlformats.org/spreadsheetml/2006/main">
  <c r="G96" i="1"/>
  <c r="E126" i="2"/>
  <c r="E124"/>
  <c r="G129" i="1" l="1"/>
  <c r="F129" i="3"/>
  <c r="D86" i="2" s="1"/>
  <c r="D85" s="1"/>
  <c r="H64" i="1"/>
  <c r="G66" i="3" s="1"/>
  <c r="G64" i="1"/>
  <c r="F66" i="3"/>
  <c r="D44" i="2" s="1"/>
  <c r="H129" i="1"/>
  <c r="E99" i="2"/>
  <c r="G146" i="3"/>
  <c r="E35" i="2" s="1"/>
  <c r="E34" s="1"/>
  <c r="G142" i="3"/>
  <c r="G141" s="1"/>
  <c r="G140"/>
  <c r="G139" s="1"/>
  <c r="G136"/>
  <c r="G135" s="1"/>
  <c r="G134" s="1"/>
  <c r="G132"/>
  <c r="G131"/>
  <c r="E88" i="2" s="1"/>
  <c r="E87" s="1"/>
  <c r="G129" i="3"/>
  <c r="G128" s="1"/>
  <c r="G127"/>
  <c r="E60" i="2"/>
  <c r="E59" s="1"/>
  <c r="G125" i="3"/>
  <c r="G124" s="1"/>
  <c r="G123"/>
  <c r="G122" s="1"/>
  <c r="G121"/>
  <c r="G120" s="1"/>
  <c r="G119"/>
  <c r="E49" i="2" s="1"/>
  <c r="E48" s="1"/>
  <c r="E47" s="1"/>
  <c r="G116" i="3"/>
  <c r="G114"/>
  <c r="E116" i="2" s="1"/>
  <c r="E115" s="1"/>
  <c r="G112" i="3"/>
  <c r="E112" i="2" s="1"/>
  <c r="E111" s="1"/>
  <c r="G110" i="3"/>
  <c r="E110" i="2" s="1"/>
  <c r="E109" s="1"/>
  <c r="G108" i="3"/>
  <c r="E104" i="2"/>
  <c r="E103" s="1"/>
  <c r="G106" i="3"/>
  <c r="G105" s="1"/>
  <c r="G104"/>
  <c r="G103" s="1"/>
  <c r="G102"/>
  <c r="E79" i="2" s="1"/>
  <c r="E78" s="1"/>
  <c r="E77" s="1"/>
  <c r="G100" i="3"/>
  <c r="G99" s="1"/>
  <c r="G98"/>
  <c r="E63" i="2" s="1"/>
  <c r="G96" i="3"/>
  <c r="E61" i="2" s="1"/>
  <c r="G93" i="3"/>
  <c r="E102" i="2" s="1"/>
  <c r="E101" s="1"/>
  <c r="G89" i="3"/>
  <c r="E120" i="2" s="1"/>
  <c r="E119" s="1"/>
  <c r="G86" i="3"/>
  <c r="G85" s="1"/>
  <c r="G84"/>
  <c r="E108" i="2" s="1"/>
  <c r="E105" s="1"/>
  <c r="G82" i="3"/>
  <c r="E76" i="2" s="1"/>
  <c r="E75" s="1"/>
  <c r="G80" i="3"/>
  <c r="G79" s="1"/>
  <c r="G78"/>
  <c r="G77" s="1"/>
  <c r="G75"/>
  <c r="G74" s="1"/>
  <c r="G73" s="1"/>
  <c r="G71"/>
  <c r="E69" i="2" s="1"/>
  <c r="E68" s="1"/>
  <c r="E67" s="1"/>
  <c r="G67" i="3"/>
  <c r="E45" i="2" s="1"/>
  <c r="G62" i="3"/>
  <c r="E98" i="2" s="1"/>
  <c r="E97" s="1"/>
  <c r="G60" i="3"/>
  <c r="E39" i="2" s="1"/>
  <c r="E38" s="1"/>
  <c r="G58" i="3"/>
  <c r="G57" s="1"/>
  <c r="G56"/>
  <c r="E30" i="2" s="1"/>
  <c r="G55" i="3"/>
  <c r="G52"/>
  <c r="E123" i="2" s="1"/>
  <c r="G50" i="3"/>
  <c r="E125" i="2" s="1"/>
  <c r="G47" i="3"/>
  <c r="E96" i="2" s="1"/>
  <c r="G44" i="3"/>
  <c r="G43" s="1"/>
  <c r="G42" s="1"/>
  <c r="G41"/>
  <c r="G40" s="1"/>
  <c r="G39"/>
  <c r="G38" s="1"/>
  <c r="G37"/>
  <c r="E31" i="2" s="1"/>
  <c r="G36" i="3"/>
  <c r="G35"/>
  <c r="G34"/>
  <c r="G31"/>
  <c r="G30" s="1"/>
  <c r="G27" s="1"/>
  <c r="G29"/>
  <c r="E91" i="2"/>
  <c r="E90" s="1"/>
  <c r="G25" i="3"/>
  <c r="G24" s="1"/>
  <c r="G145" i="1"/>
  <c r="G143"/>
  <c r="G141"/>
  <c r="G139"/>
  <c r="G138" s="1"/>
  <c r="G137" s="1"/>
  <c r="G135"/>
  <c r="G134" s="1"/>
  <c r="G132"/>
  <c r="G130"/>
  <c r="G126"/>
  <c r="G124"/>
  <c r="G122"/>
  <c r="G120"/>
  <c r="G118"/>
  <c r="G115" s="1"/>
  <c r="G116"/>
  <c r="G113"/>
  <c r="G111"/>
  <c r="G109"/>
  <c r="G107"/>
  <c r="G105"/>
  <c r="G103"/>
  <c r="G101"/>
  <c r="G99"/>
  <c r="G97"/>
  <c r="G95"/>
  <c r="G92"/>
  <c r="G91" s="1"/>
  <c r="G88"/>
  <c r="G86"/>
  <c r="G85" s="1"/>
  <c r="G83"/>
  <c r="G81"/>
  <c r="G79"/>
  <c r="G77"/>
  <c r="G75"/>
  <c r="G72"/>
  <c r="G71" s="1"/>
  <c r="G68"/>
  <c r="G67"/>
  <c r="G66" s="1"/>
  <c r="G63"/>
  <c r="G62" s="1"/>
  <c r="G61" s="1"/>
  <c r="G59"/>
  <c r="G57"/>
  <c r="G55"/>
  <c r="G51"/>
  <c r="G52"/>
  <c r="G49"/>
  <c r="G48" s="1"/>
  <c r="G46"/>
  <c r="G44"/>
  <c r="G43" s="1"/>
  <c r="G41"/>
  <c r="G40"/>
  <c r="G38"/>
  <c r="G36"/>
  <c r="G31"/>
  <c r="G30" s="1"/>
  <c r="G21" s="1"/>
  <c r="G28"/>
  <c r="G26"/>
  <c r="G23"/>
  <c r="G22" s="1"/>
  <c r="F125" i="3"/>
  <c r="F124" s="1"/>
  <c r="H124" i="1"/>
  <c r="F100" i="3"/>
  <c r="F99" s="1"/>
  <c r="F98"/>
  <c r="F96"/>
  <c r="H99" i="1"/>
  <c r="H97"/>
  <c r="H95"/>
  <c r="F50" i="3"/>
  <c r="F34"/>
  <c r="D28" i="2" s="1"/>
  <c r="F136" i="3"/>
  <c r="F135" s="1"/>
  <c r="F134" s="1"/>
  <c r="H135" i="1"/>
  <c r="H134" s="1"/>
  <c r="H52"/>
  <c r="H51" s="1"/>
  <c r="F56" i="3"/>
  <c r="D30" i="2" s="1"/>
  <c r="F55" i="3"/>
  <c r="H107" i="1"/>
  <c r="H105"/>
  <c r="H103"/>
  <c r="F106" i="3"/>
  <c r="F105" s="1"/>
  <c r="F104"/>
  <c r="D82" i="2" s="1"/>
  <c r="D81" s="1"/>
  <c r="H101" i="1"/>
  <c r="H94" s="1"/>
  <c r="F78" i="3"/>
  <c r="D72" i="2" s="1"/>
  <c r="D71" s="1"/>
  <c r="H79" i="1"/>
  <c r="H77"/>
  <c r="H75"/>
  <c r="F75" i="3"/>
  <c r="D122" i="2" s="1"/>
  <c r="D121" s="1"/>
  <c r="H72" i="1"/>
  <c r="H71" s="1"/>
  <c r="F123" i="3"/>
  <c r="D55" i="2" s="1"/>
  <c r="D54" s="1"/>
  <c r="F62" i="3"/>
  <c r="D98" i="2" s="1"/>
  <c r="D97" s="1"/>
  <c r="H57" i="1"/>
  <c r="F35" i="3"/>
  <c r="D29" i="2" s="1"/>
  <c r="F36" i="3"/>
  <c r="F37"/>
  <c r="D31" i="2" s="1"/>
  <c r="F58" i="3"/>
  <c r="D37" i="2" s="1"/>
  <c r="D36" s="1"/>
  <c r="F44" i="3"/>
  <c r="F43" s="1"/>
  <c r="F42" s="1"/>
  <c r="F60"/>
  <c r="F59" s="1"/>
  <c r="H55" i="1"/>
  <c r="H59"/>
  <c r="H31"/>
  <c r="F52" i="3"/>
  <c r="F51" s="1"/>
  <c r="F47"/>
  <c r="F46" s="1"/>
  <c r="F45" s="1"/>
  <c r="F110"/>
  <c r="D110" i="2" s="1"/>
  <c r="D109" s="1"/>
  <c r="F112" i="3"/>
  <c r="D112" i="2" s="1"/>
  <c r="D111" s="1"/>
  <c r="F142" i="3"/>
  <c r="F141" s="1"/>
  <c r="F67"/>
  <c r="D45" i="2" s="1"/>
  <c r="F119" i="3"/>
  <c r="D49" i="2" s="1"/>
  <c r="D48" s="1"/>
  <c r="D47" s="1"/>
  <c r="F132" i="3"/>
  <c r="H132" i="1"/>
  <c r="H118"/>
  <c r="H120"/>
  <c r="H115" s="1"/>
  <c r="H122"/>
  <c r="H126"/>
  <c r="H128"/>
  <c r="H130"/>
  <c r="H116"/>
  <c r="F41" i="3"/>
  <c r="F40" s="1"/>
  <c r="F31"/>
  <c r="F30" s="1"/>
  <c r="F27" s="1"/>
  <c r="F86"/>
  <c r="F85" s="1"/>
  <c r="H36" i="1"/>
  <c r="H30" s="1"/>
  <c r="H21" s="1"/>
  <c r="H38"/>
  <c r="H41"/>
  <c r="H40" s="1"/>
  <c r="H26"/>
  <c r="H28"/>
  <c r="H25"/>
  <c r="H44"/>
  <c r="H46"/>
  <c r="H49"/>
  <c r="H48"/>
  <c r="H63"/>
  <c r="H62" s="1"/>
  <c r="H61" s="1"/>
  <c r="H68"/>
  <c r="H67" s="1"/>
  <c r="H66" s="1"/>
  <c r="H92"/>
  <c r="H91" s="1"/>
  <c r="H109"/>
  <c r="H111"/>
  <c r="H113"/>
  <c r="H145"/>
  <c r="H143" s="1"/>
  <c r="H81"/>
  <c r="H88"/>
  <c r="H83"/>
  <c r="H86"/>
  <c r="H85" s="1"/>
  <c r="H139"/>
  <c r="H138" s="1"/>
  <c r="H137" s="1"/>
  <c r="H141"/>
  <c r="H23"/>
  <c r="H22" s="1"/>
  <c r="F116" i="3"/>
  <c r="F25"/>
  <c r="F24"/>
  <c r="F71"/>
  <c r="D69" i="2" s="1"/>
  <c r="D68" s="1"/>
  <c r="D67" s="1"/>
  <c r="D99"/>
  <c r="F89" i="3"/>
  <c r="D120" i="2" s="1"/>
  <c r="D119" s="1"/>
  <c r="F39" i="3"/>
  <c r="F38" s="1"/>
  <c r="F84"/>
  <c r="D108" i="2" s="1"/>
  <c r="D105" s="1"/>
  <c r="F93" i="3"/>
  <c r="F92" s="1"/>
  <c r="F91" s="1"/>
  <c r="F131"/>
  <c r="F130" s="1"/>
  <c r="F114"/>
  <c r="F113"/>
  <c r="H43" i="1"/>
  <c r="F146" i="3"/>
  <c r="D35" i="2" s="1"/>
  <c r="D34" s="1"/>
  <c r="F61" i="3"/>
  <c r="D118" i="2"/>
  <c r="D117" s="1"/>
  <c r="F102" i="3"/>
  <c r="F101" s="1"/>
  <c r="F108"/>
  <c r="D104" i="2" s="1"/>
  <c r="D103" s="1"/>
  <c r="D116"/>
  <c r="D115" s="1"/>
  <c r="F80" i="3"/>
  <c r="F79" s="1"/>
  <c r="F140"/>
  <c r="D114" i="2" s="1"/>
  <c r="D113" s="1"/>
  <c r="F127" i="3"/>
  <c r="D60" i="2" s="1"/>
  <c r="D59" s="1"/>
  <c r="F121" i="3"/>
  <c r="D52" i="2" s="1"/>
  <c r="D51" s="1"/>
  <c r="D50" s="1"/>
  <c r="F82" i="3"/>
  <c r="D76" i="2" s="1"/>
  <c r="D75" s="1"/>
  <c r="F49" i="3"/>
  <c r="D41" i="2"/>
  <c r="D40" s="1"/>
  <c r="F29" i="3"/>
  <c r="D91" i="2" s="1"/>
  <c r="D90" s="1"/>
  <c r="E82"/>
  <c r="E81" s="1"/>
  <c r="E28"/>
  <c r="F120" i="3"/>
  <c r="F28"/>
  <c r="G144" i="1"/>
  <c r="D61" i="2"/>
  <c r="F77" i="3"/>
  <c r="D57" i="2"/>
  <c r="D56" s="1"/>
  <c r="F83" i="3"/>
  <c r="D84" i="2"/>
  <c r="D83" s="1"/>
  <c r="G107" i="3"/>
  <c r="G111"/>
  <c r="D74" i="2"/>
  <c r="D73" s="1"/>
  <c r="G70" i="3"/>
  <c r="G69" s="1"/>
  <c r="G68" s="1"/>
  <c r="E37" i="2"/>
  <c r="E36" s="1"/>
  <c r="E29"/>
  <c r="G25" i="1"/>
  <c r="G46" i="3"/>
  <c r="G45"/>
  <c r="E55" i="2"/>
  <c r="E54" s="1"/>
  <c r="F109" i="3"/>
  <c r="D33" i="2"/>
  <c r="D32" s="1"/>
  <c r="F57" i="3"/>
  <c r="G59"/>
  <c r="E74" i="2"/>
  <c r="E73" s="1"/>
  <c r="G126" i="3"/>
  <c r="G145"/>
  <c r="G143" s="1"/>
  <c r="E95" i="2"/>
  <c r="G28" i="3"/>
  <c r="E86" i="2"/>
  <c r="E85" s="1"/>
  <c r="F65" i="3"/>
  <c r="F64" s="1"/>
  <c r="F63" s="1"/>
  <c r="G128" i="1"/>
  <c r="G83" i="3" l="1"/>
  <c r="F88"/>
  <c r="F87" s="1"/>
  <c r="G74" i="1"/>
  <c r="G70" s="1"/>
  <c r="H74"/>
  <c r="H70" s="1"/>
  <c r="F97" i="3"/>
  <c r="D126" i="2"/>
  <c r="D125" s="1"/>
  <c r="F95" i="3"/>
  <c r="D124" i="2"/>
  <c r="D123" s="1"/>
  <c r="G94" i="1"/>
  <c r="G90" s="1"/>
  <c r="G147" s="1"/>
  <c r="G20" s="1"/>
  <c r="G95" i="3"/>
  <c r="D63" i="2"/>
  <c r="E44"/>
  <c r="E43" s="1"/>
  <c r="E42" s="1"/>
  <c r="G65" i="3"/>
  <c r="G64" s="1"/>
  <c r="G63" s="1"/>
  <c r="D53" i="2"/>
  <c r="H90" i="1"/>
  <c r="F128" i="3"/>
  <c r="G144"/>
  <c r="G130"/>
  <c r="F122"/>
  <c r="F111"/>
  <c r="E72" i="2"/>
  <c r="E71" s="1"/>
  <c r="E70" s="1"/>
  <c r="E93"/>
  <c r="E92" s="1"/>
  <c r="G49" i="3"/>
  <c r="E94" i="2"/>
  <c r="E114"/>
  <c r="E113" s="1"/>
  <c r="F126" i="3"/>
  <c r="D88" i="2"/>
  <c r="D87" s="1"/>
  <c r="E122"/>
  <c r="E121" s="1"/>
  <c r="G81" i="3"/>
  <c r="G118"/>
  <c r="G115" s="1"/>
  <c r="H144" i="1"/>
  <c r="D95" i="2"/>
  <c r="D79"/>
  <c r="D78" s="1"/>
  <c r="D77" s="1"/>
  <c r="D93"/>
  <c r="D92" s="1"/>
  <c r="E41"/>
  <c r="E40" s="1"/>
  <c r="F139" i="3"/>
  <c r="F138" s="1"/>
  <c r="F137" s="1"/>
  <c r="G33"/>
  <c r="G32" s="1"/>
  <c r="G113"/>
  <c r="E66" i="2"/>
  <c r="E65" s="1"/>
  <c r="E58" s="1"/>
  <c r="G92" i="3"/>
  <c r="G91" s="1"/>
  <c r="F54"/>
  <c r="F53" s="1"/>
  <c r="F107"/>
  <c r="D80" i="2"/>
  <c r="G54" i="3"/>
  <c r="G88"/>
  <c r="G87" s="1"/>
  <c r="D43" i="2"/>
  <c r="D42" s="1"/>
  <c r="F48" i="3"/>
  <c r="D70" i="2"/>
  <c r="D27"/>
  <c r="E27"/>
  <c r="G138" i="3"/>
  <c r="G137" s="1"/>
  <c r="G76"/>
  <c r="G53"/>
  <c r="G61"/>
  <c r="G51"/>
  <c r="G48" s="1"/>
  <c r="F33"/>
  <c r="F32" s="1"/>
  <c r="F145"/>
  <c r="D102" i="2"/>
  <c r="D101" s="1"/>
  <c r="F103" i="3"/>
  <c r="E57" i="2"/>
  <c r="E56" s="1"/>
  <c r="E53" s="1"/>
  <c r="F81" i="3"/>
  <c r="F76" s="1"/>
  <c r="F72" s="1"/>
  <c r="D66" i="2"/>
  <c r="D65" s="1"/>
  <c r="F70" i="3"/>
  <c r="F69" s="1"/>
  <c r="F68" s="1"/>
  <c r="E84" i="2"/>
  <c r="E83" s="1"/>
  <c r="E80" s="1"/>
  <c r="E118"/>
  <c r="E117" s="1"/>
  <c r="E107"/>
  <c r="E106" s="1"/>
  <c r="G109" i="3"/>
  <c r="D107" i="2"/>
  <c r="D106" s="1"/>
  <c r="E33"/>
  <c r="E32" s="1"/>
  <c r="D96"/>
  <c r="G97" i="3"/>
  <c r="F118"/>
  <c r="F115" s="1"/>
  <c r="E52" i="2"/>
  <c r="E51" s="1"/>
  <c r="E50" s="1"/>
  <c r="F74" i="3"/>
  <c r="F73" s="1"/>
  <c r="D39" i="2"/>
  <c r="D38" s="1"/>
  <c r="G101" i="3"/>
  <c r="H147" i="1" l="1"/>
  <c r="H20" s="1"/>
  <c r="F94" i="3"/>
  <c r="F90" s="1"/>
  <c r="F147" s="1"/>
  <c r="F22" s="1"/>
  <c r="F23"/>
  <c r="G72"/>
  <c r="E89" i="2"/>
  <c r="G23" i="3"/>
  <c r="D94" i="2"/>
  <c r="D89" s="1"/>
  <c r="D58"/>
  <c r="D46" s="1"/>
  <c r="E46"/>
  <c r="D26"/>
  <c r="D25" s="1"/>
  <c r="F143" i="3"/>
  <c r="F144"/>
  <c r="G94"/>
  <c r="G90" s="1"/>
  <c r="E26" i="2"/>
  <c r="E25" s="1"/>
  <c r="G147" i="3" l="1"/>
  <c r="G22" s="1"/>
  <c r="E24" i="2"/>
  <c r="E127" s="1"/>
  <c r="D24"/>
  <c r="D127" s="1"/>
</calcChain>
</file>

<file path=xl/sharedStrings.xml><?xml version="1.0" encoding="utf-8"?>
<sst xmlns="http://schemas.openxmlformats.org/spreadsheetml/2006/main" count="1448" uniqueCount="237">
  <si>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</si>
  <si>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</si>
  <si>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</si>
  <si>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</si>
  <si>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</si>
  <si>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</si>
  <si>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</si>
  <si>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</si>
  <si>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</si>
  <si>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</si>
  <si>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</si>
  <si>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</si>
  <si>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</si>
  <si>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</si>
  <si>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</si>
  <si>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</si>
  <si>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</si>
  <si>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</si>
  <si>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</si>
  <si>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</si>
  <si>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</si>
  <si>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</si>
  <si>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</si>
  <si>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</si>
  <si>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</si>
  <si>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</si>
  <si>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</si>
  <si>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</si>
  <si>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</si>
  <si>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</si>
  <si>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</si>
  <si>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</si>
  <si>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</si>
  <si>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</si>
  <si>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</si>
  <si>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</si>
  <si>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</si>
  <si>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</si>
  <si>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</si>
  <si>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</si>
  <si>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</si>
  <si>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</si>
  <si>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</si>
  <si>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</si>
  <si>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</si>
  <si>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</si>
  <si>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</si>
  <si>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</si>
  <si>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</si>
  <si>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</si>
  <si>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</si>
  <si>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</si>
  <si>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</si>
  <si>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</si>
  <si>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</si>
  <si>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</si>
  <si>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</si>
  <si>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</si>
  <si>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</si>
  <si>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</si>
  <si>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</si>
  <si>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</si>
  <si>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</si>
  <si>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</si>
  <si>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</si>
  <si>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</si>
  <si>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</si>
  <si>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</si>
  <si>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</si>
  <si>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</si>
  <si>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</si>
  <si>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</si>
  <si>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</si>
  <si>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</si>
  <si>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</si>
  <si>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</si>
  <si>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</si>
  <si>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</si>
  <si>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</si>
  <si>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</si>
  <si>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</si>
  <si>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</si>
  <si>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</si>
  <si>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</si>
  <si>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</si>
  <si>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</si>
  <si>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</si>
  <si>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</si>
  <si>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</si>
  <si>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</si>
  <si>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</si>
  <si>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</si>
  <si>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</si>
  <si>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</si>
  <si>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</si>
  <si>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</si>
  <si>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</si>
  <si>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</si>
  <si>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</si>
  <si>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</si>
  <si>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</si>
  <si>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</si>
  <si>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</si>
  <si>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</si>
  <si>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</si>
  <si>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</si>
  <si>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</si>
  <si>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</si>
  <si>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</si>
  <si>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</si>
  <si>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  <charset val="204"/>
      </rPr>
      <t xml:space="preserve">муниципальной программы </t>
    </r>
    <r>
      <rPr>
        <i/>
        <sz val="10"/>
        <color indexed="8"/>
        <rFont val="Arial"/>
        <family val="2"/>
        <charset val="204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  <charset val="204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</si>
  <si>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</si>
  <si>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</si>
  <si>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</si>
  <si>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</si>
  <si>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</si>
  <si>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</si>
  <si>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  <charset val="204"/>
      </rPr>
      <t xml:space="preserve">муниципальной программы </t>
    </r>
    <r>
      <rPr>
        <i/>
        <sz val="10"/>
        <color indexed="8"/>
        <rFont val="Arial"/>
        <family val="2"/>
        <charset val="204"/>
      </rPr>
      <t>"Комплексное благоустройство городского поселения</t>
    </r>
    <r>
      <rPr>
        <sz val="10"/>
        <color indexed="8"/>
        <rFont val="Arial"/>
        <family val="2"/>
        <charset val="204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</si>
  <si>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</si>
  <si>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</si>
  <si>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</si>
  <si>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</si>
  <si>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</si>
  <si>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</si>
  <si>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</si>
  <si>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</si>
  <si>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</si>
  <si>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</si>
  <si>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</si>
  <si>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</si>
  <si>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</si>
  <si>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</si>
  <si>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</si>
  <si>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</si>
  <si>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</si>
  <si>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</si>
  <si>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</si>
  <si>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</si>
  <si>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</si>
  <si>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</si>
  <si>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</si>
  <si>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01 2 06 24100</t>
  </si>
  <si>
    <t>01 2 06 84100</t>
  </si>
  <si>
    <t>01 2 06 41190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</si>
  <si>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</si>
  <si>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</si>
  <si>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</si>
  <si>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  <charset val="204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</si>
  <si>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</si>
  <si>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  <charset val="204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</si>
  <si>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</si>
  <si>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</si>
  <si>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</si>
  <si>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  <charset val="204"/>
      </rPr>
      <t>"Организация в границах поселения водоснабжения населения"</t>
    </r>
  </si>
  <si>
    <t>01 2 08 00000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</si>
  <si>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</si>
  <si>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</si>
  <si>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</si>
  <si>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</si>
  <si>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</si>
  <si>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</si>
  <si>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</si>
  <si>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</si>
  <si>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Другие вопросы в области жилищно-коммунального хозяйства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</si>
  <si>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</si>
  <si>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</si>
  <si>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"Пушкиногорье" на 2021 год</t>
  </si>
  <si>
    <t>и на плановый период 2022 и 2023 годов"</t>
  </si>
  <si>
    <t>Расходы на финансирование мероприятий по ликвидации несанкционированных свалок за счет средств областного бюджета</t>
  </si>
  <si>
    <t>01 2 04 41550</t>
  </si>
  <si>
    <t>Расходы на обеспечение мероприятий по оборудованию контейнерных площадок для накопления твердых коммунальных отходов за счет средств областного бюджета</t>
  </si>
  <si>
    <t>01 2 04 41730</t>
  </si>
  <si>
    <t>Расходы на обеспечение мероприятий по оборудованию контейнерных площадок для накопления твердых коммунальных отходов и установке на них контейнеров за счет средств областного бюджета</t>
  </si>
  <si>
    <t>01 2 04 41740</t>
  </si>
  <si>
    <t>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областного бюджета</t>
  </si>
  <si>
    <t>01 2 03 41130</t>
  </si>
  <si>
    <t>Расходы на выплаты по оплате труда и обеспечение функций органов местного самоуправления по председателю Собрания депутатов поселения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</si>
  <si>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</t>
  </si>
  <si>
    <t>Расходы на выплаты по оплате труда и обеспечение функций аппарата исполнительных органов местного самоуправления поселения</t>
  </si>
  <si>
    <t>Расходы на выплаты по оплате труда и обеспечение функций органов местного самоуправления по Главе местной администрации</t>
  </si>
  <si>
    <t>Межбюджетные трансферты на решение вопросов в части содержания специалистов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</si>
  <si>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</si>
  <si>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</si>
  <si>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</si>
  <si>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 в границах населенных пунктов поселения</t>
  </si>
  <si>
    <t>Расходы на ликвидацию очагов сорного растения борщевик Сосновского за счет средств бюджета субъекта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</si>
  <si>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</si>
  <si>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</si>
  <si>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</si>
  <si>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Организация в границах поселения теплоснабжения населения</t>
  </si>
  <si>
    <t>Возмещение затрат по содержанию систем и объектов водоснабжения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</si>
  <si>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</si>
  <si>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</si>
  <si>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</si>
  <si>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>Расходы на прочие мероприятия по благоустройству городских округов и поселений</t>
  </si>
  <si>
    <t>Поддержка муниципальных программ формирования современной городской среды за счет субсидии из федерального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</si>
  <si>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</si>
  <si>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Межбюджетные трансферты на решение вопросов в части организации досуга</t>
  </si>
  <si>
    <t>Доплаты к пенсиям государственных служащих субъектов РФ и муниципальных служащих</t>
  </si>
  <si>
    <t>Межбюджетные трансферты на решение вопросов в части территориального планирования и градостроительного зонирования</t>
  </si>
  <si>
    <t>Строительство, реконструкция и капитальный ремонт объектов водоотведения и очитки сточных вод</t>
  </si>
  <si>
    <t>"Пушкиногорье" на 2021 год"</t>
  </si>
  <si>
    <t>Межбюджетные трансферты на решение вопросов в содержания специалистов</t>
  </si>
  <si>
    <t xml:space="preserve">Расходы на озеленение </t>
  </si>
  <si>
    <t xml:space="preserve">Расходы на организацию и содержание мест захоронений </t>
  </si>
  <si>
    <t xml:space="preserve">Расходы на прочие мероприятия по благоустройству городских округов и поселений </t>
  </si>
  <si>
    <t xml:space="preserve">Обеспечение первичных мер пожарной безопасности в границах населенных пунктов поселения </t>
  </si>
  <si>
    <t xml:space="preserve"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</t>
  </si>
  <si>
    <t xml:space="preserve"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</t>
  </si>
  <si>
    <t xml:space="preserve"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</t>
  </si>
  <si>
    <t xml:space="preserve">Возмещение затрат по содержанию систем и объектов водоснабжения 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</si>
  <si>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</si>
  <si>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</t>
  </si>
  <si>
    <t xml:space="preserve">Резервные фонды местных администраций 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</si>
  <si>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</si>
  <si>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Строительство, реконструкция и капитальный ремонт объектов водоотведения и очитки сточных вод </t>
  </si>
  <si>
    <t xml:space="preserve">Межбюджетные трансферты на решение вопросов в части территориального планирования и градостроительного зонирования </t>
  </si>
  <si>
    <t xml:space="preserve">расходов бюджета поселения на плановый период 2022 и 2023 годов </t>
  </si>
  <si>
    <t>Приложение № 6</t>
  </si>
  <si>
    <t>Приложение № 8</t>
  </si>
  <si>
    <t>на плановый период 2022 и 2023 годов</t>
  </si>
  <si>
    <t>Приложение № 10</t>
  </si>
  <si>
    <t xml:space="preserve">группам видов расходов классификации расходов бюджета поселения </t>
  </si>
  <si>
    <t>2022 год</t>
  </si>
  <si>
    <t>2023 год</t>
  </si>
  <si>
    <t>от 25.12.2020 г. № 23</t>
  </si>
  <si>
    <t>от 25.12.2019 г. № 23</t>
  </si>
  <si>
    <t>с изменениями, внесенными  30.03.2021 № 38</t>
  </si>
  <si>
    <t>16.07.2021 г № 47; 30.09.2021 г. № 55</t>
  </si>
  <si>
    <t>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</si>
  <si>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90 9 00 09505</t>
  </si>
  <si>
    <t>Обеспечение мероприятий по модернизации систем коммунальной инфраструктуры за счет средств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</si>
  <si>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90 9 00 09605</t>
  </si>
  <si>
    <t>Бюджетные инвестиции</t>
  </si>
  <si>
    <t>400</t>
  </si>
  <si>
    <t>25.11.2021 № 58</t>
  </si>
  <si>
    <t>№ 70 от 27.12.2021г.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</si>
</sst>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_р_._-;\-* #,##0.0_р_._-;_-* \-?_р_._-;_-@_-"/>
    <numFmt numFmtId="166" formatCode="#,##0.0"/>
    <numFmt numFmtId="167" formatCode="_-* #,##0.00000_р_._-;\-* #,##0.00000_р_._-;_-* \-?_р_._-;_-@_-"/>
  </numFmts>
  <fonts count="38">
    <font>
      <sz val="10"/>
      <name val="Arial Cyr"/>
      <family val="2"/>
      <charset val="204"/>
    </font>
    <font>
      <sz val="10"/>
      <name val="Arial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family val="2"/>
      <charset val="204"/>
    </font>
    <font>
      <b/>
      <sz val="13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2"/>
      <color indexed="8"/>
      <name val="Arial Cyr"/>
      <family val="2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i/>
      <sz val="10"/>
      <color theme="3" tint="0.39997558519241921"/>
      <name val="Arial Cyr"/>
      <charset val="204"/>
    </font>
    <font>
      <i/>
      <sz val="10"/>
      <color theme="3" tint="0.39997558519241921"/>
      <name val="Arial Cyr"/>
      <charset val="204"/>
    </font>
    <font>
      <b/>
      <sz val="12"/>
      <color theme="3" tint="0.39997558519241921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/>
    <xf numFmtId="49" fontId="5" fillId="3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4" borderId="0" xfId="0" applyFont="1" applyFill="1"/>
    <xf numFmtId="0" fontId="0" fillId="4" borderId="0" xfId="0" applyFont="1" applyFill="1"/>
    <xf numFmtId="0" fontId="9" fillId="4" borderId="0" xfId="0" applyFont="1" applyFill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wrapText="1"/>
    </xf>
    <xf numFmtId="0" fontId="5" fillId="0" borderId="0" xfId="0" applyFont="1"/>
    <xf numFmtId="49" fontId="4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4" fillId="4" borderId="1" xfId="0" applyNumberFormat="1" applyFont="1" applyFill="1" applyBorder="1" applyAlignment="1" applyProtection="1">
      <alignment vertical="top" wrapText="1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3" fillId="0" borderId="0" xfId="0" applyFont="1"/>
    <xf numFmtId="0" fontId="14" fillId="3" borderId="1" xfId="0" applyFont="1" applyFill="1" applyBorder="1" applyAlignment="1">
      <alignment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164" fontId="19" fillId="0" borderId="0" xfId="1" applyFont="1" applyFill="1" applyBorder="1" applyAlignment="1" applyProtection="1">
      <alignment horizontal="center"/>
    </xf>
    <xf numFmtId="166" fontId="4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23" fillId="3" borderId="2" xfId="0" applyNumberFormat="1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2" xfId="0" applyNumberFormat="1" applyFont="1" applyBorder="1" applyAlignment="1">
      <alignment vertical="top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9" fillId="4" borderId="2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26" fillId="0" borderId="0" xfId="0" applyFont="1" applyAlignment="1">
      <alignment wrapText="1"/>
    </xf>
    <xf numFmtId="165" fontId="27" fillId="4" borderId="2" xfId="0" applyNumberFormat="1" applyFont="1" applyFill="1" applyBorder="1" applyAlignment="1">
      <alignment horizontal="right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7" fillId="4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wrapText="1"/>
    </xf>
    <xf numFmtId="0" fontId="21" fillId="2" borderId="4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49" fontId="9" fillId="0" borderId="3" xfId="0" applyNumberFormat="1" applyFont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right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165" fontId="27" fillId="4" borderId="5" xfId="0" applyNumberFormat="1" applyFont="1" applyFill="1" applyBorder="1" applyAlignment="1">
      <alignment horizontal="righ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right" vertical="center" wrapText="1"/>
    </xf>
    <xf numFmtId="0" fontId="27" fillId="7" borderId="1" xfId="0" applyNumberFormat="1" applyFont="1" applyFill="1" applyBorder="1" applyAlignment="1">
      <alignment vertical="top" wrapText="1"/>
    </xf>
    <xf numFmtId="49" fontId="27" fillId="7" borderId="1" xfId="0" applyNumberFormat="1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0" fontId="27" fillId="7" borderId="5" xfId="0" applyNumberFormat="1" applyFont="1" applyFill="1" applyBorder="1" applyAlignment="1">
      <alignment vertical="top" wrapText="1"/>
    </xf>
    <xf numFmtId="49" fontId="27" fillId="7" borderId="5" xfId="0" applyNumberFormat="1" applyFont="1" applyFill="1" applyBorder="1" applyAlignment="1">
      <alignment horizontal="center" vertical="center" wrapText="1"/>
    </xf>
    <xf numFmtId="49" fontId="28" fillId="7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right" vertical="center" wrapText="1"/>
    </xf>
    <xf numFmtId="165" fontId="27" fillId="7" borderId="5" xfId="0" applyNumberFormat="1" applyFont="1" applyFill="1" applyBorder="1" applyAlignment="1">
      <alignment horizontal="left" vertical="center"/>
    </xf>
    <xf numFmtId="49" fontId="27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left" vertical="center" wrapText="1"/>
    </xf>
    <xf numFmtId="165" fontId="9" fillId="4" borderId="2" xfId="0" applyNumberFormat="1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right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left" vertical="center" wrapText="1"/>
    </xf>
    <xf numFmtId="165" fontId="9" fillId="4" borderId="5" xfId="0" applyNumberFormat="1" applyFont="1" applyFill="1" applyBorder="1" applyAlignment="1">
      <alignment horizontal="left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165" fontId="5" fillId="7" borderId="5" xfId="0" applyNumberFormat="1" applyFont="1" applyFill="1" applyBorder="1" applyAlignment="1">
      <alignment horizontal="right" vertical="center"/>
    </xf>
    <xf numFmtId="165" fontId="27" fillId="7" borderId="5" xfId="0" applyNumberFormat="1" applyFont="1" applyFill="1" applyBorder="1" applyAlignment="1">
      <alignment horizontal="right" vertical="center"/>
    </xf>
    <xf numFmtId="165" fontId="28" fillId="7" borderId="5" xfId="0" applyNumberFormat="1" applyFont="1" applyFill="1" applyBorder="1" applyAlignment="1">
      <alignment horizontal="right" vertical="center"/>
    </xf>
    <xf numFmtId="0" fontId="25" fillId="5" borderId="5" xfId="0" applyFont="1" applyFill="1" applyBorder="1" applyAlignment="1">
      <alignment horizontal="righ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49" fontId="27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left" vertical="center" wrapText="1"/>
    </xf>
    <xf numFmtId="165" fontId="4" fillId="4" borderId="5" xfId="0" applyNumberFormat="1" applyFont="1" applyFill="1" applyBorder="1" applyAlignment="1">
      <alignment horizontal="left" vertical="center"/>
    </xf>
    <xf numFmtId="165" fontId="9" fillId="4" borderId="5" xfId="0" applyNumberFormat="1" applyFont="1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horizontal="right" vertical="center"/>
    </xf>
    <xf numFmtId="165" fontId="28" fillId="7" borderId="1" xfId="0" applyNumberFormat="1" applyFont="1" applyFill="1" applyBorder="1" applyAlignment="1">
      <alignment horizontal="right" vertical="center"/>
    </xf>
    <xf numFmtId="165" fontId="27" fillId="7" borderId="1" xfId="0" applyNumberFormat="1" applyFont="1" applyFill="1" applyBorder="1" applyAlignment="1">
      <alignment horizontal="right" vertical="center"/>
    </xf>
    <xf numFmtId="165" fontId="28" fillId="0" borderId="1" xfId="0" applyNumberFormat="1" applyFont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27" fillId="7" borderId="1" xfId="0" applyNumberFormat="1" applyFont="1" applyFill="1" applyBorder="1" applyAlignment="1">
      <alignment horizontal="left" vertical="center"/>
    </xf>
    <xf numFmtId="165" fontId="28" fillId="7" borderId="1" xfId="0" applyNumberFormat="1" applyFont="1" applyFill="1" applyBorder="1" applyAlignment="1">
      <alignment horizontal="left" vertical="center"/>
    </xf>
    <xf numFmtId="49" fontId="27" fillId="6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right" vertical="center"/>
    </xf>
    <xf numFmtId="165" fontId="27" fillId="6" borderId="1" xfId="0" applyNumberFormat="1" applyFont="1" applyFill="1" applyBorder="1" applyAlignment="1">
      <alignment horizontal="right" vertical="center"/>
    </xf>
    <xf numFmtId="165" fontId="3" fillId="4" borderId="5" xfId="0" applyNumberFormat="1" applyFont="1" applyFill="1" applyBorder="1" applyAlignment="1">
      <alignment horizontal="right" wrapText="1"/>
    </xf>
    <xf numFmtId="165" fontId="3" fillId="4" borderId="1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165" fontId="27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165" fontId="9" fillId="4" borderId="8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right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165" fontId="27" fillId="4" borderId="8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top" wrapText="1"/>
    </xf>
    <xf numFmtId="165" fontId="4" fillId="4" borderId="3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right" vertical="center" wrapText="1"/>
    </xf>
    <xf numFmtId="0" fontId="4" fillId="4" borderId="5" xfId="0" applyNumberFormat="1" applyFont="1" applyFill="1" applyBorder="1" applyAlignment="1" applyProtection="1">
      <alignment vertical="top" wrapText="1"/>
      <protection locked="0"/>
    </xf>
    <xf numFmtId="49" fontId="9" fillId="4" borderId="5" xfId="0" applyNumberFormat="1" applyFont="1" applyFill="1" applyBorder="1" applyAlignment="1">
      <alignment vertical="top" wrapText="1"/>
    </xf>
    <xf numFmtId="165" fontId="5" fillId="5" borderId="5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right" vertical="center"/>
    </xf>
    <xf numFmtId="0" fontId="31" fillId="0" borderId="0" xfId="0" applyFont="1"/>
    <xf numFmtId="0" fontId="10" fillId="0" borderId="1" xfId="0" applyFont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vertical="top" wrapText="1"/>
    </xf>
    <xf numFmtId="0" fontId="31" fillId="4" borderId="0" xfId="0" applyFont="1" applyFill="1"/>
    <xf numFmtId="165" fontId="32" fillId="7" borderId="1" xfId="0" applyNumberFormat="1" applyFont="1" applyFill="1" applyBorder="1" applyAlignment="1">
      <alignment horizontal="right" vertical="center"/>
    </xf>
    <xf numFmtId="165" fontId="33" fillId="7" borderId="1" xfId="0" applyNumberFormat="1" applyFont="1" applyFill="1" applyBorder="1" applyAlignment="1">
      <alignment horizontal="right" vertical="center"/>
    </xf>
    <xf numFmtId="165" fontId="31" fillId="4" borderId="1" xfId="0" applyNumberFormat="1" applyFont="1" applyFill="1" applyBorder="1" applyAlignment="1">
      <alignment horizontal="right" vertical="center"/>
    </xf>
    <xf numFmtId="49" fontId="18" fillId="2" borderId="1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left" vertical="center"/>
    </xf>
    <xf numFmtId="0" fontId="32" fillId="7" borderId="1" xfId="0" applyNumberFormat="1" applyFont="1" applyFill="1" applyBorder="1" applyAlignment="1">
      <alignment vertical="top" wrapText="1"/>
    </xf>
    <xf numFmtId="49" fontId="32" fillId="7" borderId="1" xfId="0" applyNumberFormat="1" applyFont="1" applyFill="1" applyBorder="1" applyAlignment="1">
      <alignment horizontal="center" vertical="center" wrapText="1"/>
    </xf>
    <xf numFmtId="165" fontId="32" fillId="7" borderId="1" xfId="0" applyNumberFormat="1" applyFont="1" applyFill="1" applyBorder="1" applyAlignment="1">
      <alignment horizontal="left" vertical="center"/>
    </xf>
    <xf numFmtId="49" fontId="33" fillId="7" borderId="1" xfId="0" applyNumberFormat="1" applyFont="1" applyFill="1" applyBorder="1" applyAlignment="1">
      <alignment horizontal="center" vertical="center" wrapText="1"/>
    </xf>
    <xf numFmtId="165" fontId="33" fillId="7" borderId="1" xfId="0" applyNumberFormat="1" applyFont="1" applyFill="1" applyBorder="1" applyAlignment="1">
      <alignment horizontal="left" vertical="center"/>
    </xf>
    <xf numFmtId="0" fontId="13" fillId="0" borderId="0" xfId="0" applyFont="1"/>
    <xf numFmtId="0" fontId="13" fillId="7" borderId="1" xfId="0" applyFont="1" applyFill="1" applyBorder="1" applyAlignment="1">
      <alignment horizontal="center" vertical="center" wrapText="1"/>
    </xf>
    <xf numFmtId="49" fontId="32" fillId="7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 wrapText="1"/>
    </xf>
    <xf numFmtId="49" fontId="33" fillId="7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 wrapText="1"/>
    </xf>
    <xf numFmtId="165" fontId="34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Border="1"/>
    <xf numFmtId="165" fontId="10" fillId="4" borderId="1" xfId="0" applyNumberFormat="1" applyFont="1" applyFill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vertical="top" wrapText="1"/>
      <protection locked="0"/>
    </xf>
    <xf numFmtId="49" fontId="10" fillId="4" borderId="1" xfId="0" applyNumberFormat="1" applyFont="1" applyFill="1" applyBorder="1" applyAlignment="1">
      <alignment horizontal="center" vertical="center"/>
    </xf>
    <xf numFmtId="49" fontId="31" fillId="4" borderId="1" xfId="0" applyNumberFormat="1" applyFont="1" applyFill="1" applyBorder="1" applyAlignment="1">
      <alignment vertical="top" wrapText="1"/>
    </xf>
    <xf numFmtId="49" fontId="31" fillId="4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top" wrapText="1"/>
    </xf>
    <xf numFmtId="49" fontId="32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18" fillId="0" borderId="0" xfId="0" applyFont="1"/>
    <xf numFmtId="165" fontId="18" fillId="4" borderId="1" xfId="0" applyNumberFormat="1" applyFont="1" applyFill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0" fillId="0" borderId="0" xfId="0" applyNumberFormat="1" applyFont="1"/>
    <xf numFmtId="167" fontId="13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right"/>
    </xf>
    <xf numFmtId="165" fontId="35" fillId="7" borderId="1" xfId="0" applyNumberFormat="1" applyFont="1" applyFill="1" applyBorder="1" applyAlignment="1">
      <alignment horizontal="right" vertical="center"/>
    </xf>
    <xf numFmtId="165" fontId="36" fillId="7" borderId="1" xfId="0" applyNumberFormat="1" applyFont="1" applyFill="1" applyBorder="1" applyAlignment="1">
      <alignment horizontal="right" vertical="center"/>
    </xf>
    <xf numFmtId="165" fontId="37" fillId="4" borderId="1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right" vertical="top" wrapText="1"/>
    </xf>
    <xf numFmtId="0" fontId="0" fillId="0" borderId="0" xfId="0" applyFont="1" applyAlignment="1"/>
    <xf numFmtId="49" fontId="18" fillId="0" borderId="1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Alignment="1"/>
    <xf numFmtId="49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Normal="71" workbookViewId="0">
      <selection activeCell="A5" sqref="A5:H5"/>
    </sheetView>
  </sheetViews>
  <sheetFormatPr defaultRowHeight="12.75"/>
  <cols>
    <col min="1" max="1" width="66.7109375" style="205" customWidth="1"/>
    <col min="2" max="2" width="6.7109375" style="205" customWidth="1"/>
    <col min="3" max="3" width="5.28515625" style="205" customWidth="1"/>
    <col min="4" max="4" width="6.5703125" style="205" customWidth="1"/>
    <col min="5" max="5" width="15.140625" style="205" customWidth="1"/>
    <col min="6" max="6" width="8" style="206" customWidth="1"/>
    <col min="7" max="7" width="15.7109375" style="277" customWidth="1"/>
    <col min="8" max="8" width="16" style="275" customWidth="1"/>
    <col min="9" max="16384" width="9.140625" style="205"/>
  </cols>
  <sheetData>
    <row r="1" spans="1:8" ht="15" customHeight="1">
      <c r="A1" s="281" t="s">
        <v>218</v>
      </c>
      <c r="B1" s="281"/>
      <c r="C1" s="281"/>
      <c r="D1" s="281"/>
      <c r="E1" s="281"/>
      <c r="F1" s="281"/>
      <c r="G1" s="281"/>
      <c r="H1" s="282"/>
    </row>
    <row r="2" spans="1:8" ht="14.25" customHeight="1">
      <c r="A2" s="281" t="s">
        <v>95</v>
      </c>
      <c r="B2" s="281"/>
      <c r="C2" s="281"/>
      <c r="D2" s="281"/>
      <c r="E2" s="281"/>
      <c r="F2" s="281"/>
      <c r="G2" s="281"/>
      <c r="H2" s="282"/>
    </row>
    <row r="3" spans="1:8" ht="14.25" customHeight="1">
      <c r="A3" s="281" t="s">
        <v>0</v>
      </c>
      <c r="B3" s="281"/>
      <c r="C3" s="281"/>
      <c r="D3" s="281"/>
      <c r="E3" s="281"/>
      <c r="F3" s="281"/>
      <c r="G3" s="281"/>
      <c r="H3" s="282"/>
    </row>
    <row r="4" spans="1:8" ht="14.25" customHeight="1">
      <c r="A4" s="281" t="s">
        <v>236</v>
      </c>
      <c r="B4" s="281"/>
      <c r="C4" s="281"/>
      <c r="D4" s="281"/>
      <c r="E4" s="281"/>
      <c r="F4" s="281"/>
      <c r="G4" s="281"/>
      <c r="H4" s="282"/>
    </row>
    <row r="5" spans="1:8" ht="14.25" customHeight="1">
      <c r="A5" s="281" t="s">
        <v>96</v>
      </c>
      <c r="B5" s="281"/>
      <c r="C5" s="281"/>
      <c r="D5" s="281"/>
      <c r="E5" s="281"/>
      <c r="F5" s="281"/>
      <c r="G5" s="281"/>
      <c r="H5" s="282"/>
    </row>
    <row r="6" spans="1:8" ht="14.25" customHeight="1">
      <c r="A6" s="281" t="s">
        <v>97</v>
      </c>
      <c r="B6" s="281"/>
      <c r="C6" s="281"/>
      <c r="D6" s="281"/>
      <c r="E6" s="281"/>
      <c r="F6" s="281"/>
      <c r="G6" s="281"/>
      <c r="H6" s="282"/>
    </row>
    <row r="7" spans="1:8" ht="14.25" customHeight="1">
      <c r="A7" s="281" t="s">
        <v>0</v>
      </c>
      <c r="B7" s="281"/>
      <c r="C7" s="281"/>
      <c r="D7" s="281"/>
      <c r="E7" s="281"/>
      <c r="F7" s="281"/>
      <c r="G7" s="281"/>
      <c r="H7" s="282"/>
    </row>
    <row r="8" spans="1:8" ht="14.25" customHeight="1">
      <c r="A8" s="281" t="s">
        <v>98</v>
      </c>
      <c r="B8" s="281"/>
      <c r="C8" s="281"/>
      <c r="D8" s="281"/>
      <c r="E8" s="281"/>
      <c r="F8" s="281"/>
      <c r="G8" s="281"/>
      <c r="H8" s="282"/>
    </row>
    <row r="9" spans="1:8" ht="14.25" customHeight="1">
      <c r="A9" s="281" t="s">
        <v>166</v>
      </c>
      <c r="B9" s="281"/>
      <c r="C9" s="281"/>
      <c r="D9" s="281"/>
      <c r="E9" s="281"/>
      <c r="F9" s="281"/>
      <c r="G9" s="281"/>
      <c r="H9" s="282"/>
    </row>
    <row r="10" spans="1:8" ht="14.25" customHeight="1">
      <c r="A10" s="281" t="s">
        <v>167</v>
      </c>
      <c r="B10" s="281"/>
      <c r="C10" s="281"/>
      <c r="D10" s="281"/>
      <c r="E10" s="281"/>
      <c r="F10" s="281"/>
      <c r="G10" s="281"/>
      <c r="H10" s="282"/>
    </row>
    <row r="11" spans="1:8" ht="14.25" customHeight="1">
      <c r="A11" s="281" t="s">
        <v>225</v>
      </c>
      <c r="B11" s="281"/>
      <c r="C11" s="281"/>
      <c r="D11" s="281"/>
      <c r="E11" s="281"/>
      <c r="F11" s="281"/>
      <c r="G11" s="281"/>
      <c r="H11" s="282"/>
    </row>
    <row r="12" spans="1:8" ht="14.25" customHeight="1">
      <c r="A12" s="281" t="s">
        <v>227</v>
      </c>
      <c r="B12" s="281"/>
      <c r="C12" s="281"/>
      <c r="D12" s="281"/>
      <c r="E12" s="281"/>
      <c r="F12" s="281"/>
      <c r="G12" s="281"/>
      <c r="H12" s="282"/>
    </row>
    <row r="13" spans="1:8" ht="14.25" customHeight="1">
      <c r="A13" s="281" t="s">
        <v>228</v>
      </c>
      <c r="B13" s="285"/>
      <c r="C13" s="285"/>
      <c r="D13" s="285"/>
      <c r="E13" s="285"/>
      <c r="F13" s="285"/>
      <c r="G13" s="285"/>
      <c r="H13" s="282"/>
    </row>
    <row r="14" spans="1:8" ht="14.25" customHeight="1">
      <c r="A14" s="286" t="s">
        <v>235</v>
      </c>
      <c r="B14" s="285"/>
      <c r="C14" s="285"/>
      <c r="D14" s="285"/>
      <c r="E14" s="285"/>
      <c r="F14" s="285"/>
      <c r="G14" s="285"/>
      <c r="H14" s="282"/>
    </row>
    <row r="16" spans="1:8" ht="15.75">
      <c r="A16" s="284" t="s">
        <v>1</v>
      </c>
      <c r="B16" s="284"/>
      <c r="C16" s="284"/>
      <c r="D16" s="284"/>
      <c r="E16" s="284"/>
      <c r="F16" s="284"/>
      <c r="G16" s="284"/>
      <c r="H16" s="282"/>
    </row>
    <row r="17" spans="1:8" ht="15.75">
      <c r="A17" s="284" t="s">
        <v>217</v>
      </c>
      <c r="B17" s="284"/>
      <c r="C17" s="284"/>
      <c r="D17" s="284"/>
      <c r="E17" s="284"/>
      <c r="F17" s="284"/>
      <c r="G17" s="284"/>
      <c r="H17" s="282"/>
    </row>
    <row r="18" spans="1:8">
      <c r="G18" s="274" t="s">
        <v>2</v>
      </c>
    </row>
    <row r="19" spans="1:8">
      <c r="A19" s="207" t="s">
        <v>3</v>
      </c>
      <c r="B19" s="207" t="s">
        <v>4</v>
      </c>
      <c r="C19" s="208" t="s">
        <v>5</v>
      </c>
      <c r="D19" s="208" t="s">
        <v>6</v>
      </c>
      <c r="E19" s="207" t="s">
        <v>7</v>
      </c>
      <c r="F19" s="207" t="s">
        <v>8</v>
      </c>
      <c r="G19" s="276" t="s">
        <v>223</v>
      </c>
      <c r="H19" s="276" t="s">
        <v>224</v>
      </c>
    </row>
    <row r="20" spans="1:8" ht="36">
      <c r="A20" s="209" t="s">
        <v>9</v>
      </c>
      <c r="B20" s="210">
        <v>800</v>
      </c>
      <c r="C20" s="211"/>
      <c r="D20" s="211"/>
      <c r="E20" s="210"/>
      <c r="F20" s="210"/>
      <c r="G20" s="212">
        <f>SUM(G147)</f>
        <v>68717.574260000009</v>
      </c>
      <c r="H20" s="212">
        <f>SUM(H147)</f>
        <v>20799.874</v>
      </c>
    </row>
    <row r="21" spans="1:8" ht="15.75">
      <c r="A21" s="213" t="s">
        <v>10</v>
      </c>
      <c r="B21" s="214">
        <v>800</v>
      </c>
      <c r="C21" s="215" t="s">
        <v>11</v>
      </c>
      <c r="D21" s="216"/>
      <c r="E21" s="217"/>
      <c r="F21" s="217"/>
      <c r="G21" s="218">
        <f>SUM(G30+G40+G51+G25)+G43+G48</f>
        <v>5639.5999999999995</v>
      </c>
      <c r="H21" s="218">
        <f>SUM(H30+H40+H51+H25)+H43+H48</f>
        <v>5639.5999999999995</v>
      </c>
    </row>
    <row r="22" spans="1:8" s="224" customFormat="1" ht="31.5" hidden="1" customHeight="1">
      <c r="A22" s="219" t="s">
        <v>12</v>
      </c>
      <c r="B22" s="220">
        <v>800</v>
      </c>
      <c r="C22" s="221" t="s">
        <v>11</v>
      </c>
      <c r="D22" s="221" t="s">
        <v>13</v>
      </c>
      <c r="E22" s="222"/>
      <c r="F22" s="222"/>
      <c r="G22" s="223">
        <f>SUM(G23)</f>
        <v>0</v>
      </c>
      <c r="H22" s="223">
        <f>SUM(H23)</f>
        <v>0</v>
      </c>
    </row>
    <row r="23" spans="1:8" s="228" customFormat="1" ht="49.5" hidden="1" customHeight="1">
      <c r="A23" s="225" t="s">
        <v>14</v>
      </c>
      <c r="B23" s="226">
        <v>800</v>
      </c>
      <c r="C23" s="40" t="s">
        <v>11</v>
      </c>
      <c r="D23" s="40" t="s">
        <v>13</v>
      </c>
      <c r="E23" s="41" t="s">
        <v>15</v>
      </c>
      <c r="F23" s="41"/>
      <c r="G23" s="227">
        <f>G24</f>
        <v>0</v>
      </c>
      <c r="H23" s="227">
        <f>H24</f>
        <v>0</v>
      </c>
    </row>
    <row r="24" spans="1:8" s="233" customFormat="1" ht="51.75" hidden="1" customHeight="1">
      <c r="A24" s="26" t="s">
        <v>16</v>
      </c>
      <c r="B24" s="229">
        <v>800</v>
      </c>
      <c r="C24" s="230" t="s">
        <v>11</v>
      </c>
      <c r="D24" s="230" t="s">
        <v>13</v>
      </c>
      <c r="E24" s="231" t="s">
        <v>15</v>
      </c>
      <c r="F24" s="231" t="s">
        <v>17</v>
      </c>
      <c r="G24" s="232"/>
      <c r="H24" s="232"/>
    </row>
    <row r="25" spans="1:8" s="224" customFormat="1" ht="39.75" customHeight="1">
      <c r="A25" s="219" t="s">
        <v>18</v>
      </c>
      <c r="B25" s="220">
        <v>800</v>
      </c>
      <c r="C25" s="221" t="s">
        <v>11</v>
      </c>
      <c r="D25" s="221" t="s">
        <v>19</v>
      </c>
      <c r="E25" s="222"/>
      <c r="F25" s="222"/>
      <c r="G25" s="223">
        <f>SUM(G26)+G28</f>
        <v>17.399999999999999</v>
      </c>
      <c r="H25" s="223">
        <f>SUM(H26)+H28</f>
        <v>17.399999999999999</v>
      </c>
    </row>
    <row r="26" spans="1:8" s="228" customFormat="1" ht="38.25">
      <c r="A26" s="234" t="s">
        <v>176</v>
      </c>
      <c r="B26" s="226">
        <v>800</v>
      </c>
      <c r="C26" s="40" t="s">
        <v>11</v>
      </c>
      <c r="D26" s="40" t="s">
        <v>19</v>
      </c>
      <c r="E26" s="41" t="s">
        <v>20</v>
      </c>
      <c r="F26" s="41"/>
      <c r="G26" s="227">
        <f>G27</f>
        <v>1.8</v>
      </c>
      <c r="H26" s="227">
        <f>H27</f>
        <v>1.8</v>
      </c>
    </row>
    <row r="27" spans="1:8" s="228" customFormat="1" ht="51.75" customHeight="1">
      <c r="A27" s="26" t="s">
        <v>16</v>
      </c>
      <c r="B27" s="229">
        <v>800</v>
      </c>
      <c r="C27" s="230" t="s">
        <v>11</v>
      </c>
      <c r="D27" s="230" t="s">
        <v>19</v>
      </c>
      <c r="E27" s="231" t="s">
        <v>20</v>
      </c>
      <c r="F27" s="231" t="s">
        <v>17</v>
      </c>
      <c r="G27" s="232">
        <v>1.8</v>
      </c>
      <c r="H27" s="232">
        <v>1.8</v>
      </c>
    </row>
    <row r="28" spans="1:8" s="228" customFormat="1" ht="43.5" customHeight="1">
      <c r="A28" s="234" t="s">
        <v>177</v>
      </c>
      <c r="B28" s="226">
        <v>800</v>
      </c>
      <c r="C28" s="40" t="s">
        <v>11</v>
      </c>
      <c r="D28" s="40" t="s">
        <v>19</v>
      </c>
      <c r="E28" s="41" t="s">
        <v>21</v>
      </c>
      <c r="F28" s="41"/>
      <c r="G28" s="227">
        <f>G29</f>
        <v>15.6</v>
      </c>
      <c r="H28" s="227">
        <f>H29</f>
        <v>15.6</v>
      </c>
    </row>
    <row r="29" spans="1:8" s="228" customFormat="1" ht="51" customHeight="1">
      <c r="A29" s="26" t="s">
        <v>16</v>
      </c>
      <c r="B29" s="229">
        <v>800</v>
      </c>
      <c r="C29" s="230" t="s">
        <v>11</v>
      </c>
      <c r="D29" s="230" t="s">
        <v>19</v>
      </c>
      <c r="E29" s="231" t="s">
        <v>21</v>
      </c>
      <c r="F29" s="231" t="s">
        <v>17</v>
      </c>
      <c r="G29" s="232">
        <v>15.6</v>
      </c>
      <c r="H29" s="232">
        <v>15.6</v>
      </c>
    </row>
    <row r="30" spans="1:8" ht="38.25">
      <c r="A30" s="219" t="s">
        <v>22</v>
      </c>
      <c r="B30" s="220">
        <v>800</v>
      </c>
      <c r="C30" s="221" t="s">
        <v>11</v>
      </c>
      <c r="D30" s="221" t="s">
        <v>23</v>
      </c>
      <c r="E30" s="222"/>
      <c r="F30" s="222"/>
      <c r="G30" s="223">
        <f>G31+G36+G38</f>
        <v>4825.2</v>
      </c>
      <c r="H30" s="223">
        <f>H31+H36+H38</f>
        <v>4825.2</v>
      </c>
    </row>
    <row r="31" spans="1:8" ht="38.25">
      <c r="A31" s="234" t="s">
        <v>178</v>
      </c>
      <c r="B31" s="226">
        <v>800</v>
      </c>
      <c r="C31" s="40" t="s">
        <v>11</v>
      </c>
      <c r="D31" s="40" t="s">
        <v>23</v>
      </c>
      <c r="E31" s="41" t="s">
        <v>24</v>
      </c>
      <c r="F31" s="41"/>
      <c r="G31" s="227">
        <f>G32+G33+G34+G35</f>
        <v>4085.7999999999997</v>
      </c>
      <c r="H31" s="227">
        <f>H32+H33+H34+H35</f>
        <v>4085.7999999999997</v>
      </c>
    </row>
    <row r="32" spans="1:8" s="233" customFormat="1" ht="51">
      <c r="A32" s="26" t="s">
        <v>16</v>
      </c>
      <c r="B32" s="229">
        <v>800</v>
      </c>
      <c r="C32" s="230" t="s">
        <v>11</v>
      </c>
      <c r="D32" s="230" t="s">
        <v>23</v>
      </c>
      <c r="E32" s="231" t="s">
        <v>24</v>
      </c>
      <c r="F32" s="231" t="s">
        <v>17</v>
      </c>
      <c r="G32" s="232">
        <v>2771.6</v>
      </c>
      <c r="H32" s="232">
        <v>2771.6</v>
      </c>
    </row>
    <row r="33" spans="1:8" s="233" customFormat="1" ht="25.5">
      <c r="A33" s="26" t="s">
        <v>25</v>
      </c>
      <c r="B33" s="231" t="s">
        <v>26</v>
      </c>
      <c r="C33" s="230" t="s">
        <v>11</v>
      </c>
      <c r="D33" s="230" t="s">
        <v>23</v>
      </c>
      <c r="E33" s="231" t="s">
        <v>24</v>
      </c>
      <c r="F33" s="231" t="s">
        <v>27</v>
      </c>
      <c r="G33" s="232">
        <v>1163.5999999999999</v>
      </c>
      <c r="H33" s="232">
        <v>1163.5999999999999</v>
      </c>
    </row>
    <row r="34" spans="1:8" s="233" customFormat="1" hidden="1">
      <c r="A34" s="32" t="s">
        <v>32</v>
      </c>
      <c r="B34" s="231" t="s">
        <v>26</v>
      </c>
      <c r="C34" s="230" t="s">
        <v>11</v>
      </c>
      <c r="D34" s="230" t="s">
        <v>23</v>
      </c>
      <c r="E34" s="231" t="s">
        <v>24</v>
      </c>
      <c r="F34" s="231" t="s">
        <v>33</v>
      </c>
      <c r="G34" s="232"/>
      <c r="H34" s="232"/>
    </row>
    <row r="35" spans="1:8" s="233" customFormat="1">
      <c r="A35" s="32" t="s">
        <v>28</v>
      </c>
      <c r="B35" s="231" t="s">
        <v>26</v>
      </c>
      <c r="C35" s="230" t="s">
        <v>11</v>
      </c>
      <c r="D35" s="230" t="s">
        <v>23</v>
      </c>
      <c r="E35" s="231" t="s">
        <v>24</v>
      </c>
      <c r="F35" s="231" t="s">
        <v>26</v>
      </c>
      <c r="G35" s="232">
        <v>150.6</v>
      </c>
      <c r="H35" s="232">
        <v>150.6</v>
      </c>
    </row>
    <row r="36" spans="1:8" ht="41.25" customHeight="1">
      <c r="A36" s="234" t="s">
        <v>179</v>
      </c>
      <c r="B36" s="226">
        <v>800</v>
      </c>
      <c r="C36" s="40" t="s">
        <v>11</v>
      </c>
      <c r="D36" s="40" t="s">
        <v>23</v>
      </c>
      <c r="E36" s="41" t="s">
        <v>29</v>
      </c>
      <c r="F36" s="41"/>
      <c r="G36" s="227">
        <f>G37</f>
        <v>739.4</v>
      </c>
      <c r="H36" s="227">
        <f>H37</f>
        <v>739.4</v>
      </c>
    </row>
    <row r="37" spans="1:8" ht="24.75" customHeight="1">
      <c r="A37" s="26" t="s">
        <v>16</v>
      </c>
      <c r="B37" s="229">
        <v>800</v>
      </c>
      <c r="C37" s="230" t="s">
        <v>11</v>
      </c>
      <c r="D37" s="230" t="s">
        <v>23</v>
      </c>
      <c r="E37" s="231" t="s">
        <v>29</v>
      </c>
      <c r="F37" s="231" t="s">
        <v>17</v>
      </c>
      <c r="G37" s="232">
        <v>739.4</v>
      </c>
      <c r="H37" s="232">
        <v>739.4</v>
      </c>
    </row>
    <row r="38" spans="1:8" s="228" customFormat="1" ht="51" hidden="1">
      <c r="A38" s="234" t="s">
        <v>30</v>
      </c>
      <c r="B38" s="226">
        <v>800</v>
      </c>
      <c r="C38" s="40" t="s">
        <v>11</v>
      </c>
      <c r="D38" s="40" t="s">
        <v>23</v>
      </c>
      <c r="E38" s="41" t="s">
        <v>31</v>
      </c>
      <c r="F38" s="41"/>
      <c r="G38" s="227">
        <f>G39</f>
        <v>0</v>
      </c>
      <c r="H38" s="227">
        <f>H39</f>
        <v>0</v>
      </c>
    </row>
    <row r="39" spans="1:8" s="233" customFormat="1" hidden="1">
      <c r="A39" s="32" t="s">
        <v>32</v>
      </c>
      <c r="B39" s="229">
        <v>800</v>
      </c>
      <c r="C39" s="230" t="s">
        <v>11</v>
      </c>
      <c r="D39" s="230" t="s">
        <v>23</v>
      </c>
      <c r="E39" s="231" t="s">
        <v>31</v>
      </c>
      <c r="F39" s="231" t="s">
        <v>33</v>
      </c>
      <c r="G39" s="232"/>
      <c r="H39" s="232"/>
    </row>
    <row r="40" spans="1:8" ht="26.25" customHeight="1">
      <c r="A40" s="235" t="s">
        <v>34</v>
      </c>
      <c r="B40" s="222" t="s">
        <v>26</v>
      </c>
      <c r="C40" s="221" t="s">
        <v>11</v>
      </c>
      <c r="D40" s="221" t="s">
        <v>35</v>
      </c>
      <c r="E40" s="222"/>
      <c r="F40" s="222"/>
      <c r="G40" s="223">
        <f>G41</f>
        <v>197</v>
      </c>
      <c r="H40" s="223">
        <f>H41</f>
        <v>197</v>
      </c>
    </row>
    <row r="41" spans="1:8" ht="25.5">
      <c r="A41" s="34" t="s">
        <v>180</v>
      </c>
      <c r="B41" s="41" t="s">
        <v>26</v>
      </c>
      <c r="C41" s="40" t="s">
        <v>11</v>
      </c>
      <c r="D41" s="40" t="s">
        <v>35</v>
      </c>
      <c r="E41" s="41" t="s">
        <v>36</v>
      </c>
      <c r="F41" s="41"/>
      <c r="G41" s="227">
        <f>G42</f>
        <v>197</v>
      </c>
      <c r="H41" s="227">
        <f>H42</f>
        <v>197</v>
      </c>
    </row>
    <row r="42" spans="1:8" s="233" customFormat="1" ht="15" customHeight="1">
      <c r="A42" s="32" t="s">
        <v>37</v>
      </c>
      <c r="B42" s="231" t="s">
        <v>26</v>
      </c>
      <c r="C42" s="230" t="s">
        <v>11</v>
      </c>
      <c r="D42" s="230" t="s">
        <v>35</v>
      </c>
      <c r="E42" s="231" t="s">
        <v>36</v>
      </c>
      <c r="F42" s="231" t="s">
        <v>38</v>
      </c>
      <c r="G42" s="232">
        <v>197</v>
      </c>
      <c r="H42" s="232">
        <v>197</v>
      </c>
    </row>
    <row r="43" spans="1:8" s="233" customFormat="1" hidden="1">
      <c r="A43" s="235" t="s">
        <v>39</v>
      </c>
      <c r="B43" s="222" t="s">
        <v>26</v>
      </c>
      <c r="C43" s="221" t="s">
        <v>11</v>
      </c>
      <c r="D43" s="221" t="s">
        <v>40</v>
      </c>
      <c r="E43" s="222"/>
      <c r="F43" s="222"/>
      <c r="G43" s="223">
        <f>G44+G46</f>
        <v>0</v>
      </c>
      <c r="H43" s="223">
        <f>H44+H46</f>
        <v>0</v>
      </c>
    </row>
    <row r="44" spans="1:8" s="233" customFormat="1" ht="39" hidden="1" customHeight="1">
      <c r="A44" s="34" t="s">
        <v>164</v>
      </c>
      <c r="B44" s="41" t="s">
        <v>26</v>
      </c>
      <c r="C44" s="40" t="s">
        <v>11</v>
      </c>
      <c r="D44" s="40" t="s">
        <v>40</v>
      </c>
      <c r="E44" s="41" t="s">
        <v>165</v>
      </c>
      <c r="F44" s="41"/>
      <c r="G44" s="227">
        <f>G45</f>
        <v>0</v>
      </c>
      <c r="H44" s="227">
        <f>H45</f>
        <v>0</v>
      </c>
    </row>
    <row r="45" spans="1:8" s="233" customFormat="1" ht="25.5" hidden="1">
      <c r="A45" s="26" t="s">
        <v>25</v>
      </c>
      <c r="B45" s="231" t="s">
        <v>26</v>
      </c>
      <c r="C45" s="230" t="s">
        <v>11</v>
      </c>
      <c r="D45" s="230" t="s">
        <v>40</v>
      </c>
      <c r="E45" s="231" t="s">
        <v>165</v>
      </c>
      <c r="F45" s="231" t="s">
        <v>26</v>
      </c>
      <c r="G45" s="232"/>
      <c r="H45" s="232"/>
    </row>
    <row r="46" spans="1:8" s="233" customFormat="1" ht="51" hidden="1">
      <c r="A46" s="34" t="s">
        <v>132</v>
      </c>
      <c r="B46" s="41" t="s">
        <v>26</v>
      </c>
      <c r="C46" s="40" t="s">
        <v>11</v>
      </c>
      <c r="D46" s="40" t="s">
        <v>40</v>
      </c>
      <c r="E46" s="41" t="s">
        <v>131</v>
      </c>
      <c r="F46" s="41"/>
      <c r="G46" s="227">
        <f>G47</f>
        <v>0</v>
      </c>
      <c r="H46" s="227">
        <f>H47</f>
        <v>0</v>
      </c>
    </row>
    <row r="47" spans="1:8" s="233" customFormat="1" ht="25.5" hidden="1">
      <c r="A47" s="26" t="s">
        <v>25</v>
      </c>
      <c r="B47" s="231" t="s">
        <v>26</v>
      </c>
      <c r="C47" s="230" t="s">
        <v>11</v>
      </c>
      <c r="D47" s="230" t="s">
        <v>40</v>
      </c>
      <c r="E47" s="231" t="s">
        <v>131</v>
      </c>
      <c r="F47" s="231" t="s">
        <v>27</v>
      </c>
      <c r="G47" s="232"/>
      <c r="H47" s="232"/>
    </row>
    <row r="48" spans="1:8" s="36" customFormat="1">
      <c r="A48" s="219" t="s">
        <v>41</v>
      </c>
      <c r="B48" s="220">
        <v>800</v>
      </c>
      <c r="C48" s="221" t="s">
        <v>11</v>
      </c>
      <c r="D48" s="221" t="s">
        <v>42</v>
      </c>
      <c r="E48" s="222"/>
      <c r="F48" s="222"/>
      <c r="G48" s="223">
        <f>G49</f>
        <v>400</v>
      </c>
      <c r="H48" s="223">
        <f>H49</f>
        <v>400</v>
      </c>
    </row>
    <row r="49" spans="1:8" s="36" customFormat="1" ht="17.25" customHeight="1">
      <c r="A49" s="234" t="s">
        <v>181</v>
      </c>
      <c r="B49" s="226">
        <v>800</v>
      </c>
      <c r="C49" s="40" t="s">
        <v>11</v>
      </c>
      <c r="D49" s="40" t="s">
        <v>42</v>
      </c>
      <c r="E49" s="41" t="s">
        <v>31</v>
      </c>
      <c r="F49" s="41"/>
      <c r="G49" s="227">
        <f>G50</f>
        <v>400</v>
      </c>
      <c r="H49" s="227">
        <f>H50</f>
        <v>400</v>
      </c>
    </row>
    <row r="50" spans="1:8" s="236" customFormat="1">
      <c r="A50" s="32" t="s">
        <v>28</v>
      </c>
      <c r="B50" s="229">
        <v>800</v>
      </c>
      <c r="C50" s="230" t="s">
        <v>11</v>
      </c>
      <c r="D50" s="230" t="s">
        <v>42</v>
      </c>
      <c r="E50" s="231" t="s">
        <v>31</v>
      </c>
      <c r="F50" s="231" t="s">
        <v>26</v>
      </c>
      <c r="G50" s="232">
        <v>400</v>
      </c>
      <c r="H50" s="232">
        <v>400</v>
      </c>
    </row>
    <row r="51" spans="1:8" s="36" customFormat="1">
      <c r="A51" s="219" t="s">
        <v>43</v>
      </c>
      <c r="B51" s="220">
        <v>800</v>
      </c>
      <c r="C51" s="221" t="s">
        <v>11</v>
      </c>
      <c r="D51" s="221" t="s">
        <v>44</v>
      </c>
      <c r="E51" s="222"/>
      <c r="F51" s="222"/>
      <c r="G51" s="223">
        <f>G52+G55+G59+G57</f>
        <v>200</v>
      </c>
      <c r="H51" s="223">
        <f>H52+H55+H59+H57</f>
        <v>200</v>
      </c>
    </row>
    <row r="52" spans="1:8" s="36" customFormat="1" ht="89.25" hidden="1">
      <c r="A52" s="234" t="s">
        <v>158</v>
      </c>
      <c r="B52" s="226">
        <v>800</v>
      </c>
      <c r="C52" s="40" t="s">
        <v>11</v>
      </c>
      <c r="D52" s="40" t="s">
        <v>44</v>
      </c>
      <c r="E52" s="41" t="s">
        <v>24</v>
      </c>
      <c r="F52" s="41"/>
      <c r="G52" s="237">
        <f>SUM(G53:G54)</f>
        <v>0</v>
      </c>
      <c r="H52" s="237">
        <f>SUM(H53:H54)</f>
        <v>0</v>
      </c>
    </row>
    <row r="53" spans="1:8" s="36" customFormat="1" ht="25.5" hidden="1">
      <c r="A53" s="26" t="s">
        <v>25</v>
      </c>
      <c r="B53" s="231" t="s">
        <v>26</v>
      </c>
      <c r="C53" s="230" t="s">
        <v>11</v>
      </c>
      <c r="D53" s="230" t="s">
        <v>44</v>
      </c>
      <c r="E53" s="231" t="s">
        <v>24</v>
      </c>
      <c r="F53" s="231" t="s">
        <v>27</v>
      </c>
      <c r="G53" s="238"/>
      <c r="H53" s="238"/>
    </row>
    <row r="54" spans="1:8" s="36" customFormat="1" hidden="1">
      <c r="A54" s="32" t="s">
        <v>32</v>
      </c>
      <c r="B54" s="231" t="s">
        <v>26</v>
      </c>
      <c r="C54" s="230" t="s">
        <v>11</v>
      </c>
      <c r="D54" s="230" t="s">
        <v>44</v>
      </c>
      <c r="E54" s="231" t="s">
        <v>24</v>
      </c>
      <c r="F54" s="231" t="s">
        <v>33</v>
      </c>
      <c r="G54" s="238"/>
      <c r="H54" s="238"/>
    </row>
    <row r="55" spans="1:8" s="36" customFormat="1" ht="33" customHeight="1">
      <c r="A55" s="38" t="s">
        <v>182</v>
      </c>
      <c r="B55" s="39">
        <v>800</v>
      </c>
      <c r="C55" s="40" t="s">
        <v>11</v>
      </c>
      <c r="D55" s="40" t="s">
        <v>44</v>
      </c>
      <c r="E55" s="41" t="s">
        <v>45</v>
      </c>
      <c r="F55" s="41"/>
      <c r="G55" s="42">
        <f t="shared" ref="G55:H59" si="0">G56</f>
        <v>200</v>
      </c>
      <c r="H55" s="42">
        <f t="shared" si="0"/>
        <v>200</v>
      </c>
    </row>
    <row r="56" spans="1:8" s="236" customFormat="1" ht="25.5">
      <c r="A56" s="26" t="s">
        <v>25</v>
      </c>
      <c r="B56" s="43">
        <v>800</v>
      </c>
      <c r="C56" s="230" t="s">
        <v>11</v>
      </c>
      <c r="D56" s="230" t="s">
        <v>44</v>
      </c>
      <c r="E56" s="231" t="s">
        <v>45</v>
      </c>
      <c r="F56" s="231" t="s">
        <v>27</v>
      </c>
      <c r="G56" s="239">
        <v>200</v>
      </c>
      <c r="H56" s="239">
        <v>200</v>
      </c>
    </row>
    <row r="57" spans="1:8" s="236" customFormat="1" ht="51" hidden="1">
      <c r="A57" s="60" t="s">
        <v>136</v>
      </c>
      <c r="B57" s="39">
        <v>800</v>
      </c>
      <c r="C57" s="40" t="s">
        <v>11</v>
      </c>
      <c r="D57" s="40" t="s">
        <v>44</v>
      </c>
      <c r="E57" s="41" t="s">
        <v>137</v>
      </c>
      <c r="F57" s="41"/>
      <c r="G57" s="42">
        <f t="shared" si="0"/>
        <v>0</v>
      </c>
      <c r="H57" s="42">
        <f t="shared" si="0"/>
        <v>0</v>
      </c>
    </row>
    <row r="58" spans="1:8" s="236" customFormat="1" ht="25.5" hidden="1">
      <c r="A58" s="26" t="s">
        <v>25</v>
      </c>
      <c r="B58" s="43">
        <v>800</v>
      </c>
      <c r="C58" s="230" t="s">
        <v>11</v>
      </c>
      <c r="D58" s="230" t="s">
        <v>44</v>
      </c>
      <c r="E58" s="231" t="s">
        <v>137</v>
      </c>
      <c r="F58" s="231" t="s">
        <v>27</v>
      </c>
      <c r="G58" s="239"/>
      <c r="H58" s="239"/>
    </row>
    <row r="59" spans="1:8" s="236" customFormat="1" ht="102" hidden="1">
      <c r="A59" s="38" t="s">
        <v>159</v>
      </c>
      <c r="B59" s="39">
        <v>800</v>
      </c>
      <c r="C59" s="40" t="s">
        <v>11</v>
      </c>
      <c r="D59" s="40" t="s">
        <v>44</v>
      </c>
      <c r="E59" s="41" t="s">
        <v>134</v>
      </c>
      <c r="F59" s="41"/>
      <c r="G59" s="42">
        <f t="shared" si="0"/>
        <v>0</v>
      </c>
      <c r="H59" s="42">
        <f t="shared" si="0"/>
        <v>0</v>
      </c>
    </row>
    <row r="60" spans="1:8" s="236" customFormat="1" ht="51" hidden="1">
      <c r="A60" s="26" t="s">
        <v>16</v>
      </c>
      <c r="B60" s="43">
        <v>800</v>
      </c>
      <c r="C60" s="230" t="s">
        <v>11</v>
      </c>
      <c r="D60" s="230" t="s">
        <v>44</v>
      </c>
      <c r="E60" s="231" t="s">
        <v>135</v>
      </c>
      <c r="F60" s="231" t="s">
        <v>17</v>
      </c>
      <c r="G60" s="239"/>
      <c r="H60" s="239"/>
    </row>
    <row r="61" spans="1:8" ht="15.75">
      <c r="A61" s="240" t="s">
        <v>46</v>
      </c>
      <c r="B61" s="217" t="s">
        <v>26</v>
      </c>
      <c r="C61" s="215" t="s">
        <v>13</v>
      </c>
      <c r="D61" s="216"/>
      <c r="E61" s="241"/>
      <c r="F61" s="241"/>
      <c r="G61" s="242">
        <f>SUM(G62)</f>
        <v>248.88</v>
      </c>
      <c r="H61" s="242">
        <f>SUM(H62)</f>
        <v>259.04000000000002</v>
      </c>
    </row>
    <row r="62" spans="1:8">
      <c r="A62" s="219" t="s">
        <v>47</v>
      </c>
      <c r="B62" s="220">
        <v>800</v>
      </c>
      <c r="C62" s="221" t="s">
        <v>13</v>
      </c>
      <c r="D62" s="221" t="s">
        <v>19</v>
      </c>
      <c r="E62" s="222"/>
      <c r="F62" s="222"/>
      <c r="G62" s="223">
        <f>SUM(G63)</f>
        <v>248.88</v>
      </c>
      <c r="H62" s="223">
        <f>SUM(H63)</f>
        <v>259.04000000000002</v>
      </c>
    </row>
    <row r="63" spans="1:8" ht="31.5" customHeight="1">
      <c r="A63" s="243" t="s">
        <v>183</v>
      </c>
      <c r="B63" s="244">
        <v>800</v>
      </c>
      <c r="C63" s="40" t="s">
        <v>13</v>
      </c>
      <c r="D63" s="40" t="s">
        <v>19</v>
      </c>
      <c r="E63" s="41" t="s">
        <v>48</v>
      </c>
      <c r="F63" s="41"/>
      <c r="G63" s="42">
        <f>G64+G65</f>
        <v>248.88</v>
      </c>
      <c r="H63" s="42">
        <f>H64+H65</f>
        <v>259.04000000000002</v>
      </c>
    </row>
    <row r="64" spans="1:8" ht="51">
      <c r="A64" s="26" t="s">
        <v>16</v>
      </c>
      <c r="B64" s="245">
        <v>800</v>
      </c>
      <c r="C64" s="230" t="s">
        <v>13</v>
      </c>
      <c r="D64" s="230" t="s">
        <v>19</v>
      </c>
      <c r="E64" s="231" t="s">
        <v>48</v>
      </c>
      <c r="F64" s="231" t="s">
        <v>17</v>
      </c>
      <c r="G64" s="239">
        <f>195.7+0.38</f>
        <v>196.07999999999998</v>
      </c>
      <c r="H64" s="239">
        <f>195.7-0.26</f>
        <v>195.44</v>
      </c>
    </row>
    <row r="65" spans="1:8" s="233" customFormat="1" ht="25.5">
      <c r="A65" s="26" t="s">
        <v>25</v>
      </c>
      <c r="B65" s="245">
        <v>800</v>
      </c>
      <c r="C65" s="230" t="s">
        <v>13</v>
      </c>
      <c r="D65" s="230" t="s">
        <v>19</v>
      </c>
      <c r="E65" s="231" t="s">
        <v>48</v>
      </c>
      <c r="F65" s="231" t="s">
        <v>27</v>
      </c>
      <c r="G65" s="239">
        <v>52.8</v>
      </c>
      <c r="H65" s="239">
        <v>63.6</v>
      </c>
    </row>
    <row r="66" spans="1:8" ht="31.5">
      <c r="A66" s="240" t="s">
        <v>49</v>
      </c>
      <c r="B66" s="217" t="s">
        <v>26</v>
      </c>
      <c r="C66" s="215" t="s">
        <v>19</v>
      </c>
      <c r="D66" s="216"/>
      <c r="E66" s="241"/>
      <c r="F66" s="241"/>
      <c r="G66" s="218">
        <f>SUM(G67)</f>
        <v>356</v>
      </c>
      <c r="H66" s="218">
        <f>SUM(H67)</f>
        <v>356</v>
      </c>
    </row>
    <row r="67" spans="1:8">
      <c r="A67" s="235" t="s">
        <v>50</v>
      </c>
      <c r="B67" s="222" t="s">
        <v>26</v>
      </c>
      <c r="C67" s="221" t="s">
        <v>19</v>
      </c>
      <c r="D67" s="222" t="s">
        <v>51</v>
      </c>
      <c r="E67" s="222"/>
      <c r="F67" s="222"/>
      <c r="G67" s="223">
        <f>G68</f>
        <v>356</v>
      </c>
      <c r="H67" s="223">
        <f>H68</f>
        <v>356</v>
      </c>
    </row>
    <row r="68" spans="1:8" ht="33" customHeight="1">
      <c r="A68" s="234" t="s">
        <v>184</v>
      </c>
      <c r="B68" s="226">
        <v>800</v>
      </c>
      <c r="C68" s="40" t="s">
        <v>19</v>
      </c>
      <c r="D68" s="41" t="s">
        <v>51</v>
      </c>
      <c r="E68" s="41" t="s">
        <v>146</v>
      </c>
      <c r="F68" s="41"/>
      <c r="G68" s="42">
        <f>G69</f>
        <v>356</v>
      </c>
      <c r="H68" s="42">
        <f>H69</f>
        <v>356</v>
      </c>
    </row>
    <row r="69" spans="1:8" s="233" customFormat="1" ht="26.25" customHeight="1">
      <c r="A69" s="26" t="s">
        <v>25</v>
      </c>
      <c r="B69" s="229">
        <v>800</v>
      </c>
      <c r="C69" s="230" t="s">
        <v>19</v>
      </c>
      <c r="D69" s="231" t="s">
        <v>51</v>
      </c>
      <c r="E69" s="231" t="s">
        <v>146</v>
      </c>
      <c r="F69" s="231" t="s">
        <v>27</v>
      </c>
      <c r="G69" s="239">
        <v>356</v>
      </c>
      <c r="H69" s="239">
        <v>356</v>
      </c>
    </row>
    <row r="70" spans="1:8" ht="15.75">
      <c r="A70" s="50" t="s">
        <v>54</v>
      </c>
      <c r="B70" s="214">
        <v>800</v>
      </c>
      <c r="C70" s="215" t="s">
        <v>23</v>
      </c>
      <c r="D70" s="217"/>
      <c r="E70" s="217"/>
      <c r="F70" s="217"/>
      <c r="G70" s="218">
        <f>G74+G85+G71</f>
        <v>3954.69</v>
      </c>
      <c r="H70" s="218">
        <f>H74+H85+H71</f>
        <v>2805</v>
      </c>
    </row>
    <row r="71" spans="1:8">
      <c r="A71" s="235" t="s">
        <v>138</v>
      </c>
      <c r="B71" s="220">
        <v>800</v>
      </c>
      <c r="C71" s="221" t="s">
        <v>23</v>
      </c>
      <c r="D71" s="222" t="s">
        <v>66</v>
      </c>
      <c r="E71" s="222"/>
      <c r="F71" s="222"/>
      <c r="G71" s="246">
        <f>SUM(G72)</f>
        <v>93</v>
      </c>
      <c r="H71" s="246">
        <f>SUM(H72)</f>
        <v>90</v>
      </c>
    </row>
    <row r="72" spans="1:8" ht="25.5">
      <c r="A72" s="247" t="s">
        <v>185</v>
      </c>
      <c r="B72" s="226">
        <v>800</v>
      </c>
      <c r="C72" s="40" t="s">
        <v>23</v>
      </c>
      <c r="D72" s="41" t="s">
        <v>66</v>
      </c>
      <c r="E72" s="248" t="s">
        <v>140</v>
      </c>
      <c r="F72" s="248"/>
      <c r="G72" s="249">
        <f>SUM(G73)</f>
        <v>93</v>
      </c>
      <c r="H72" s="249">
        <f>SUM(H73)</f>
        <v>90</v>
      </c>
    </row>
    <row r="73" spans="1:8" ht="25.5">
      <c r="A73" s="26" t="s">
        <v>25</v>
      </c>
      <c r="B73" s="229">
        <v>800</v>
      </c>
      <c r="C73" s="230" t="s">
        <v>23</v>
      </c>
      <c r="D73" s="231" t="s">
        <v>66</v>
      </c>
      <c r="E73" s="250" t="s">
        <v>140</v>
      </c>
      <c r="F73" s="250" t="s">
        <v>27</v>
      </c>
      <c r="G73" s="251">
        <v>93</v>
      </c>
      <c r="H73" s="251">
        <v>90</v>
      </c>
    </row>
    <row r="74" spans="1:8" s="252" customFormat="1">
      <c r="A74" s="235" t="s">
        <v>55</v>
      </c>
      <c r="B74" s="220">
        <v>800</v>
      </c>
      <c r="C74" s="221" t="s">
        <v>23</v>
      </c>
      <c r="D74" s="222" t="s">
        <v>56</v>
      </c>
      <c r="E74" s="222"/>
      <c r="F74" s="222"/>
      <c r="G74" s="223">
        <f>G81+G88+G83+G75+G77+G79</f>
        <v>3861.69</v>
      </c>
      <c r="H74" s="223">
        <f>H81+H88+H83+H75+H77+H79</f>
        <v>2715</v>
      </c>
    </row>
    <row r="75" spans="1:8" s="252" customFormat="1" ht="38.25">
      <c r="A75" s="247" t="s">
        <v>186</v>
      </c>
      <c r="B75" s="226">
        <v>800</v>
      </c>
      <c r="C75" s="40" t="s">
        <v>23</v>
      </c>
      <c r="D75" s="41" t="s">
        <v>56</v>
      </c>
      <c r="E75" s="248" t="s">
        <v>141</v>
      </c>
      <c r="F75" s="248"/>
      <c r="G75" s="249">
        <f>SUM(G76)</f>
        <v>2659</v>
      </c>
      <c r="H75" s="249">
        <f>SUM(H76)</f>
        <v>2715</v>
      </c>
    </row>
    <row r="76" spans="1:8" s="252" customFormat="1" ht="25.5">
      <c r="A76" s="26" t="s">
        <v>25</v>
      </c>
      <c r="B76" s="229">
        <v>800</v>
      </c>
      <c r="C76" s="230" t="s">
        <v>23</v>
      </c>
      <c r="D76" s="231" t="s">
        <v>56</v>
      </c>
      <c r="E76" s="250" t="s">
        <v>141</v>
      </c>
      <c r="F76" s="250" t="s">
        <v>27</v>
      </c>
      <c r="G76" s="251">
        <v>2659</v>
      </c>
      <c r="H76" s="251">
        <v>2715</v>
      </c>
    </row>
    <row r="77" spans="1:8" s="252" customFormat="1" ht="51">
      <c r="A77" s="34" t="s">
        <v>187</v>
      </c>
      <c r="B77" s="253">
        <v>800</v>
      </c>
      <c r="C77" s="254" t="s">
        <v>23</v>
      </c>
      <c r="D77" s="248" t="s">
        <v>56</v>
      </c>
      <c r="E77" s="248" t="s">
        <v>142</v>
      </c>
      <c r="F77" s="255"/>
      <c r="G77" s="278">
        <f>SUM(G78)</f>
        <v>1202.69</v>
      </c>
      <c r="H77" s="237">
        <f>SUM(H78)</f>
        <v>0</v>
      </c>
    </row>
    <row r="78" spans="1:8" s="252" customFormat="1" ht="25.5">
      <c r="A78" s="26" t="s">
        <v>25</v>
      </c>
      <c r="B78" s="253">
        <v>800</v>
      </c>
      <c r="C78" s="256" t="s">
        <v>23</v>
      </c>
      <c r="D78" s="250" t="s">
        <v>56</v>
      </c>
      <c r="E78" s="250" t="s">
        <v>142</v>
      </c>
      <c r="F78" s="250" t="s">
        <v>27</v>
      </c>
      <c r="G78" s="279">
        <v>1202.69</v>
      </c>
      <c r="H78" s="238"/>
    </row>
    <row r="79" spans="1:8" s="252" customFormat="1" ht="51" hidden="1">
      <c r="A79" s="60" t="s">
        <v>188</v>
      </c>
      <c r="B79" s="253">
        <v>800</v>
      </c>
      <c r="C79" s="254" t="s">
        <v>23</v>
      </c>
      <c r="D79" s="248" t="s">
        <v>56</v>
      </c>
      <c r="E79" s="248" t="s">
        <v>143</v>
      </c>
      <c r="F79" s="255"/>
      <c r="G79" s="237">
        <f>SUM(G80)</f>
        <v>0</v>
      </c>
      <c r="H79" s="237">
        <f>SUM(H80)</f>
        <v>0</v>
      </c>
    </row>
    <row r="80" spans="1:8" s="252" customFormat="1" ht="25.5" hidden="1">
      <c r="A80" s="26" t="s">
        <v>25</v>
      </c>
      <c r="B80" s="253">
        <v>800</v>
      </c>
      <c r="C80" s="256" t="s">
        <v>23</v>
      </c>
      <c r="D80" s="250" t="s">
        <v>56</v>
      </c>
      <c r="E80" s="250" t="s">
        <v>143</v>
      </c>
      <c r="F80" s="250" t="s">
        <v>27</v>
      </c>
      <c r="G80" s="238"/>
      <c r="H80" s="238"/>
    </row>
    <row r="81" spans="1:8" s="228" customFormat="1" ht="51" hidden="1">
      <c r="A81" s="34" t="s">
        <v>57</v>
      </c>
      <c r="B81" s="226">
        <v>800</v>
      </c>
      <c r="C81" s="40" t="s">
        <v>23</v>
      </c>
      <c r="D81" s="41" t="s">
        <v>56</v>
      </c>
      <c r="E81" s="257" t="s">
        <v>58</v>
      </c>
      <c r="F81" s="41"/>
      <c r="G81" s="42">
        <f>G82</f>
        <v>0</v>
      </c>
      <c r="H81" s="42">
        <f>H82</f>
        <v>0</v>
      </c>
    </row>
    <row r="82" spans="1:8" s="233" customFormat="1" hidden="1">
      <c r="A82" s="32" t="s">
        <v>37</v>
      </c>
      <c r="B82" s="229">
        <v>800</v>
      </c>
      <c r="C82" s="230" t="s">
        <v>23</v>
      </c>
      <c r="D82" s="231" t="s">
        <v>56</v>
      </c>
      <c r="E82" s="258" t="s">
        <v>58</v>
      </c>
      <c r="F82" s="231" t="s">
        <v>38</v>
      </c>
      <c r="G82" s="239"/>
      <c r="H82" s="239"/>
    </row>
    <row r="83" spans="1:8" s="233" customFormat="1" ht="63.75" hidden="1">
      <c r="A83" s="34" t="s">
        <v>59</v>
      </c>
      <c r="B83" s="226">
        <v>800</v>
      </c>
      <c r="C83" s="40" t="s">
        <v>23</v>
      </c>
      <c r="D83" s="41" t="s">
        <v>56</v>
      </c>
      <c r="E83" s="257" t="s">
        <v>60</v>
      </c>
      <c r="F83" s="41"/>
      <c r="G83" s="42">
        <f>G84</f>
        <v>0</v>
      </c>
      <c r="H83" s="42">
        <f>H84</f>
        <v>0</v>
      </c>
    </row>
    <row r="84" spans="1:8" s="233" customFormat="1" hidden="1">
      <c r="A84" s="32" t="s">
        <v>37</v>
      </c>
      <c r="B84" s="229">
        <v>800</v>
      </c>
      <c r="C84" s="230" t="s">
        <v>23</v>
      </c>
      <c r="D84" s="231" t="s">
        <v>56</v>
      </c>
      <c r="E84" s="258" t="s">
        <v>60</v>
      </c>
      <c r="F84" s="231" t="s">
        <v>38</v>
      </c>
      <c r="G84" s="239"/>
      <c r="H84" s="239"/>
    </row>
    <row r="85" spans="1:8" s="252" customFormat="1" hidden="1">
      <c r="A85" s="54" t="s">
        <v>61</v>
      </c>
      <c r="B85" s="220">
        <v>800</v>
      </c>
      <c r="C85" s="221" t="s">
        <v>23</v>
      </c>
      <c r="D85" s="222" t="s">
        <v>62</v>
      </c>
      <c r="E85" s="222"/>
      <c r="F85" s="222"/>
      <c r="G85" s="223">
        <f>G86</f>
        <v>0</v>
      </c>
      <c r="H85" s="223">
        <f>H86</f>
        <v>0</v>
      </c>
    </row>
    <row r="86" spans="1:8" s="228" customFormat="1" ht="63.75" hidden="1">
      <c r="A86" s="34" t="s">
        <v>63</v>
      </c>
      <c r="B86" s="226">
        <v>800</v>
      </c>
      <c r="C86" s="40" t="s">
        <v>23</v>
      </c>
      <c r="D86" s="41" t="s">
        <v>62</v>
      </c>
      <c r="E86" s="41" t="s">
        <v>64</v>
      </c>
      <c r="F86" s="41"/>
      <c r="G86" s="42">
        <f>G87</f>
        <v>0</v>
      </c>
      <c r="H86" s="42">
        <f>H87</f>
        <v>0</v>
      </c>
    </row>
    <row r="87" spans="1:8" s="233" customFormat="1" hidden="1">
      <c r="A87" s="32" t="s">
        <v>37</v>
      </c>
      <c r="B87" s="229">
        <v>800</v>
      </c>
      <c r="C87" s="230" t="s">
        <v>23</v>
      </c>
      <c r="D87" s="231" t="s">
        <v>62</v>
      </c>
      <c r="E87" s="231" t="s">
        <v>64</v>
      </c>
      <c r="F87" s="231" t="s">
        <v>38</v>
      </c>
      <c r="G87" s="239"/>
      <c r="H87" s="239"/>
    </row>
    <row r="88" spans="1:8" s="228" customFormat="1" ht="63.75" hidden="1">
      <c r="A88" s="34" t="s">
        <v>59</v>
      </c>
      <c r="B88" s="226">
        <v>800</v>
      </c>
      <c r="C88" s="40" t="s">
        <v>23</v>
      </c>
      <c r="D88" s="41" t="s">
        <v>56</v>
      </c>
      <c r="E88" s="257" t="s">
        <v>60</v>
      </c>
      <c r="F88" s="41"/>
      <c r="G88" s="42">
        <f>G89</f>
        <v>0</v>
      </c>
      <c r="H88" s="42">
        <f>H89</f>
        <v>0</v>
      </c>
    </row>
    <row r="89" spans="1:8" s="233" customFormat="1" hidden="1">
      <c r="A89" s="32" t="s">
        <v>37</v>
      </c>
      <c r="B89" s="229">
        <v>800</v>
      </c>
      <c r="C89" s="230" t="s">
        <v>23</v>
      </c>
      <c r="D89" s="231" t="s">
        <v>56</v>
      </c>
      <c r="E89" s="258" t="s">
        <v>60</v>
      </c>
      <c r="F89" s="231" t="s">
        <v>38</v>
      </c>
      <c r="G89" s="239"/>
      <c r="H89" s="239"/>
    </row>
    <row r="90" spans="1:8" ht="15.75">
      <c r="A90" s="240" t="s">
        <v>65</v>
      </c>
      <c r="B90" s="217" t="s">
        <v>26</v>
      </c>
      <c r="C90" s="215" t="s">
        <v>66</v>
      </c>
      <c r="D90" s="216"/>
      <c r="E90" s="217"/>
      <c r="F90" s="217"/>
      <c r="G90" s="259">
        <f>SUM(G115+G91+G94+G134)</f>
        <v>57909.404260000003</v>
      </c>
      <c r="H90" s="259">
        <f>SUM(H115+H91+H94+H134)</f>
        <v>11131.234</v>
      </c>
    </row>
    <row r="91" spans="1:8" ht="13.5" hidden="1" customHeight="1">
      <c r="A91" s="235" t="s">
        <v>67</v>
      </c>
      <c r="B91" s="222" t="s">
        <v>26</v>
      </c>
      <c r="C91" s="221" t="s">
        <v>66</v>
      </c>
      <c r="D91" s="221" t="s">
        <v>11</v>
      </c>
      <c r="E91" s="222"/>
      <c r="F91" s="222"/>
      <c r="G91" s="223">
        <f>G92</f>
        <v>0</v>
      </c>
      <c r="H91" s="223">
        <f>H92</f>
        <v>0</v>
      </c>
    </row>
    <row r="92" spans="1:8" ht="67.5" hidden="1" customHeight="1">
      <c r="A92" s="34" t="s">
        <v>68</v>
      </c>
      <c r="B92" s="41" t="s">
        <v>26</v>
      </c>
      <c r="C92" s="40" t="s">
        <v>66</v>
      </c>
      <c r="D92" s="40" t="s">
        <v>11</v>
      </c>
      <c r="E92" s="41" t="s">
        <v>69</v>
      </c>
      <c r="F92" s="41"/>
      <c r="G92" s="42">
        <f>G93</f>
        <v>0</v>
      </c>
      <c r="H92" s="42">
        <f>H93</f>
        <v>0</v>
      </c>
    </row>
    <row r="93" spans="1:8" ht="26.25" hidden="1" customHeight="1">
      <c r="A93" s="26" t="s">
        <v>25</v>
      </c>
      <c r="B93" s="231" t="s">
        <v>26</v>
      </c>
      <c r="C93" s="230" t="s">
        <v>66</v>
      </c>
      <c r="D93" s="230" t="s">
        <v>11</v>
      </c>
      <c r="E93" s="231" t="s">
        <v>69</v>
      </c>
      <c r="F93" s="231" t="s">
        <v>27</v>
      </c>
      <c r="G93" s="239"/>
      <c r="H93" s="239"/>
    </row>
    <row r="94" spans="1:8" ht="13.5" customHeight="1">
      <c r="A94" s="235" t="s">
        <v>70</v>
      </c>
      <c r="B94" s="222" t="s">
        <v>26</v>
      </c>
      <c r="C94" s="221" t="s">
        <v>66</v>
      </c>
      <c r="D94" s="221" t="s">
        <v>13</v>
      </c>
      <c r="E94" s="222"/>
      <c r="F94" s="222"/>
      <c r="G94" s="223">
        <f>G109+G111+G113+G101+G103+G105+G107+G95+G97+G99</f>
        <v>47544.216260000001</v>
      </c>
      <c r="H94" s="223">
        <f>H109+H111+H113+H101+H103+H105+H107+H95+H97+H99</f>
        <v>624</v>
      </c>
    </row>
    <row r="95" spans="1:8" ht="89.25">
      <c r="A95" s="60" t="s">
        <v>229</v>
      </c>
      <c r="B95" s="41" t="s">
        <v>26</v>
      </c>
      <c r="C95" s="40" t="s">
        <v>66</v>
      </c>
      <c r="D95" s="40" t="s">
        <v>13</v>
      </c>
      <c r="E95" s="41" t="s">
        <v>230</v>
      </c>
      <c r="F95" s="41"/>
      <c r="G95" s="261">
        <f>SUM(G96)</f>
        <v>30533.129260000002</v>
      </c>
      <c r="H95" s="261">
        <f>SUM(H96)</f>
        <v>0</v>
      </c>
    </row>
    <row r="96" spans="1:8">
      <c r="A96" s="32" t="s">
        <v>28</v>
      </c>
      <c r="B96" s="231" t="s">
        <v>26</v>
      </c>
      <c r="C96" s="230" t="s">
        <v>66</v>
      </c>
      <c r="D96" s="230" t="s">
        <v>13</v>
      </c>
      <c r="E96" s="231" t="s">
        <v>230</v>
      </c>
      <c r="F96" s="231" t="s">
        <v>26</v>
      </c>
      <c r="G96" s="262">
        <f>4937.12926+25596</f>
        <v>30533.129260000002</v>
      </c>
      <c r="H96" s="262"/>
    </row>
    <row r="97" spans="1:8" ht="63.75">
      <c r="A97" s="60" t="s">
        <v>231</v>
      </c>
      <c r="B97" s="41" t="s">
        <v>26</v>
      </c>
      <c r="C97" s="40" t="s">
        <v>66</v>
      </c>
      <c r="D97" s="40" t="s">
        <v>13</v>
      </c>
      <c r="E97" s="41" t="s">
        <v>232</v>
      </c>
      <c r="F97" s="41"/>
      <c r="G97" s="261">
        <f>SUM(G98)</f>
        <v>16387.087</v>
      </c>
      <c r="H97" s="261">
        <f>SUM(H98)</f>
        <v>0</v>
      </c>
    </row>
    <row r="98" spans="1:8">
      <c r="A98" s="26" t="s">
        <v>233</v>
      </c>
      <c r="B98" s="231" t="s">
        <v>26</v>
      </c>
      <c r="C98" s="230" t="s">
        <v>66</v>
      </c>
      <c r="D98" s="230" t="s">
        <v>13</v>
      </c>
      <c r="E98" s="231" t="s">
        <v>232</v>
      </c>
      <c r="F98" s="264" t="s">
        <v>234</v>
      </c>
      <c r="G98" s="262">
        <v>16387.087</v>
      </c>
      <c r="H98" s="262"/>
    </row>
    <row r="99" spans="1:8" ht="51" hidden="1">
      <c r="A99" s="186" t="s">
        <v>172</v>
      </c>
      <c r="B99" s="41" t="s">
        <v>26</v>
      </c>
      <c r="C99" s="40" t="s">
        <v>66</v>
      </c>
      <c r="D99" s="40" t="s">
        <v>13</v>
      </c>
      <c r="E99" s="260" t="s">
        <v>173</v>
      </c>
      <c r="F99" s="231"/>
      <c r="G99" s="261">
        <f>SUM(G100)</f>
        <v>0</v>
      </c>
      <c r="H99" s="261">
        <f>SUM(H100)</f>
        <v>0</v>
      </c>
    </row>
    <row r="100" spans="1:8" ht="25.5" hidden="1">
      <c r="A100" s="187" t="s">
        <v>25</v>
      </c>
      <c r="B100" s="231" t="s">
        <v>26</v>
      </c>
      <c r="C100" s="230" t="s">
        <v>66</v>
      </c>
      <c r="D100" s="230" t="s">
        <v>13</v>
      </c>
      <c r="E100" s="231" t="s">
        <v>173</v>
      </c>
      <c r="F100" s="231" t="s">
        <v>27</v>
      </c>
      <c r="G100" s="262"/>
      <c r="H100" s="262"/>
    </row>
    <row r="101" spans="1:8" ht="17.25" hidden="1" customHeight="1">
      <c r="A101" s="34" t="s">
        <v>189</v>
      </c>
      <c r="B101" s="41" t="s">
        <v>26</v>
      </c>
      <c r="C101" s="40" t="s">
        <v>66</v>
      </c>
      <c r="D101" s="40" t="s">
        <v>13</v>
      </c>
      <c r="E101" s="260" t="s">
        <v>152</v>
      </c>
      <c r="F101" s="41"/>
      <c r="G101" s="263">
        <f>G102</f>
        <v>0</v>
      </c>
      <c r="H101" s="263">
        <f>H102</f>
        <v>0</v>
      </c>
    </row>
    <row r="102" spans="1:8" ht="13.5" hidden="1" customHeight="1">
      <c r="A102" s="26" t="s">
        <v>37</v>
      </c>
      <c r="B102" s="231" t="s">
        <v>26</v>
      </c>
      <c r="C102" s="230" t="s">
        <v>66</v>
      </c>
      <c r="D102" s="230" t="s">
        <v>13</v>
      </c>
      <c r="E102" s="231" t="s">
        <v>152</v>
      </c>
      <c r="F102" s="231" t="s">
        <v>38</v>
      </c>
      <c r="G102" s="238"/>
      <c r="H102" s="238"/>
    </row>
    <row r="103" spans="1:8" ht="25.5">
      <c r="A103" s="34" t="s">
        <v>190</v>
      </c>
      <c r="B103" s="41" t="s">
        <v>26</v>
      </c>
      <c r="C103" s="40" t="s">
        <v>66</v>
      </c>
      <c r="D103" s="40" t="s">
        <v>13</v>
      </c>
      <c r="E103" s="260" t="s">
        <v>155</v>
      </c>
      <c r="F103" s="41"/>
      <c r="G103" s="263">
        <f>G104</f>
        <v>624</v>
      </c>
      <c r="H103" s="263">
        <f>H104</f>
        <v>624</v>
      </c>
    </row>
    <row r="104" spans="1:8" ht="25.5">
      <c r="A104" s="26" t="s">
        <v>25</v>
      </c>
      <c r="B104" s="231" t="s">
        <v>26</v>
      </c>
      <c r="C104" s="230" t="s">
        <v>66</v>
      </c>
      <c r="D104" s="230" t="s">
        <v>13</v>
      </c>
      <c r="E104" s="231" t="s">
        <v>155</v>
      </c>
      <c r="F104" s="231" t="s">
        <v>27</v>
      </c>
      <c r="G104" s="238">
        <v>624</v>
      </c>
      <c r="H104" s="238">
        <v>624</v>
      </c>
    </row>
    <row r="105" spans="1:8" ht="63.75" hidden="1">
      <c r="A105" s="34" t="s">
        <v>156</v>
      </c>
      <c r="B105" s="41" t="s">
        <v>26</v>
      </c>
      <c r="C105" s="40" t="s">
        <v>66</v>
      </c>
      <c r="D105" s="40" t="s">
        <v>13</v>
      </c>
      <c r="E105" s="260" t="s">
        <v>157</v>
      </c>
      <c r="F105" s="41"/>
      <c r="G105" s="263">
        <f>G106</f>
        <v>0</v>
      </c>
      <c r="H105" s="263">
        <f>H106</f>
        <v>0</v>
      </c>
    </row>
    <row r="106" spans="1:8" ht="25.5" hidden="1">
      <c r="A106" s="26" t="s">
        <v>25</v>
      </c>
      <c r="B106" s="231" t="s">
        <v>26</v>
      </c>
      <c r="C106" s="230" t="s">
        <v>66</v>
      </c>
      <c r="D106" s="230" t="s">
        <v>13</v>
      </c>
      <c r="E106" s="264" t="s">
        <v>157</v>
      </c>
      <c r="F106" s="231" t="s">
        <v>27</v>
      </c>
      <c r="G106" s="238"/>
      <c r="H106" s="238"/>
    </row>
    <row r="107" spans="1:8" ht="63.75" hidden="1">
      <c r="A107" s="34" t="s">
        <v>156</v>
      </c>
      <c r="B107" s="41" t="s">
        <v>26</v>
      </c>
      <c r="C107" s="40" t="s">
        <v>66</v>
      </c>
      <c r="D107" s="40" t="s">
        <v>13</v>
      </c>
      <c r="E107" s="41" t="s">
        <v>162</v>
      </c>
      <c r="F107" s="41"/>
      <c r="G107" s="42">
        <f>G108</f>
        <v>0</v>
      </c>
      <c r="H107" s="42">
        <f>H108</f>
        <v>0</v>
      </c>
    </row>
    <row r="108" spans="1:8" s="233" customFormat="1" ht="25.5" hidden="1">
      <c r="A108" s="26" t="s">
        <v>25</v>
      </c>
      <c r="B108" s="231" t="s">
        <v>26</v>
      </c>
      <c r="C108" s="230" t="s">
        <v>66</v>
      </c>
      <c r="D108" s="230" t="s">
        <v>13</v>
      </c>
      <c r="E108" s="231" t="s">
        <v>162</v>
      </c>
      <c r="F108" s="231" t="s">
        <v>27</v>
      </c>
      <c r="G108" s="239"/>
      <c r="H108" s="239"/>
    </row>
    <row r="109" spans="1:8" ht="51" hidden="1">
      <c r="A109" s="34" t="s">
        <v>71</v>
      </c>
      <c r="B109" s="41" t="s">
        <v>26</v>
      </c>
      <c r="C109" s="40" t="s">
        <v>66</v>
      </c>
      <c r="D109" s="40" t="s">
        <v>13</v>
      </c>
      <c r="E109" s="41" t="s">
        <v>72</v>
      </c>
      <c r="F109" s="41"/>
      <c r="G109" s="42">
        <f>G110</f>
        <v>0</v>
      </c>
      <c r="H109" s="42">
        <f>H110</f>
        <v>0</v>
      </c>
    </row>
    <row r="110" spans="1:8" s="233" customFormat="1" hidden="1">
      <c r="A110" s="32" t="s">
        <v>37</v>
      </c>
      <c r="B110" s="231" t="s">
        <v>26</v>
      </c>
      <c r="C110" s="230" t="s">
        <v>66</v>
      </c>
      <c r="D110" s="230" t="s">
        <v>13</v>
      </c>
      <c r="E110" s="231" t="s">
        <v>72</v>
      </c>
      <c r="F110" s="231" t="s">
        <v>38</v>
      </c>
      <c r="G110" s="239"/>
      <c r="H110" s="239"/>
    </row>
    <row r="111" spans="1:8" s="233" customFormat="1" ht="51" hidden="1">
      <c r="A111" s="34" t="s">
        <v>73</v>
      </c>
      <c r="B111" s="41" t="s">
        <v>26</v>
      </c>
      <c r="C111" s="40" t="s">
        <v>66</v>
      </c>
      <c r="D111" s="40" t="s">
        <v>13</v>
      </c>
      <c r="E111" s="41" t="s">
        <v>74</v>
      </c>
      <c r="F111" s="41"/>
      <c r="G111" s="42">
        <f>G112</f>
        <v>0</v>
      </c>
      <c r="H111" s="42">
        <f>H112</f>
        <v>0</v>
      </c>
    </row>
    <row r="112" spans="1:8" s="233" customFormat="1" hidden="1">
      <c r="A112" s="32" t="s">
        <v>37</v>
      </c>
      <c r="B112" s="231" t="s">
        <v>26</v>
      </c>
      <c r="C112" s="230" t="s">
        <v>66</v>
      </c>
      <c r="D112" s="230" t="s">
        <v>13</v>
      </c>
      <c r="E112" s="231" t="s">
        <v>74</v>
      </c>
      <c r="F112" s="231" t="s">
        <v>38</v>
      </c>
      <c r="G112" s="239"/>
      <c r="H112" s="239"/>
    </row>
    <row r="113" spans="1:8" s="233" customFormat="1" ht="51" hidden="1">
      <c r="A113" s="34" t="s">
        <v>75</v>
      </c>
      <c r="B113" s="41" t="s">
        <v>26</v>
      </c>
      <c r="C113" s="40" t="s">
        <v>66</v>
      </c>
      <c r="D113" s="40" t="s">
        <v>13</v>
      </c>
      <c r="E113" s="41" t="s">
        <v>76</v>
      </c>
      <c r="F113" s="41"/>
      <c r="G113" s="42">
        <f>G114</f>
        <v>0</v>
      </c>
      <c r="H113" s="42">
        <f>H114</f>
        <v>0</v>
      </c>
    </row>
    <row r="114" spans="1:8" s="233" customFormat="1" hidden="1">
      <c r="A114" s="32" t="s">
        <v>37</v>
      </c>
      <c r="B114" s="231" t="s">
        <v>26</v>
      </c>
      <c r="C114" s="230" t="s">
        <v>66</v>
      </c>
      <c r="D114" s="230" t="s">
        <v>13</v>
      </c>
      <c r="E114" s="231" t="s">
        <v>76</v>
      </c>
      <c r="F114" s="231" t="s">
        <v>38</v>
      </c>
      <c r="G114" s="239"/>
      <c r="H114" s="239"/>
    </row>
    <row r="115" spans="1:8">
      <c r="A115" s="235" t="s">
        <v>77</v>
      </c>
      <c r="B115" s="222" t="s">
        <v>26</v>
      </c>
      <c r="C115" s="221" t="s">
        <v>66</v>
      </c>
      <c r="D115" s="221" t="s">
        <v>19</v>
      </c>
      <c r="E115" s="222"/>
      <c r="F115" s="222"/>
      <c r="G115" s="223">
        <f>SUM(G118+G120+G122+G126)+G132+G116+G128+G130+G124</f>
        <v>10360.188</v>
      </c>
      <c r="H115" s="223">
        <f>SUM(H118+H120+H122+H126)+H132+H116+H128+H130+H124</f>
        <v>10502.234</v>
      </c>
    </row>
    <row r="116" spans="1:8" s="36" customFormat="1" ht="89.25" hidden="1">
      <c r="A116" s="265" t="s">
        <v>78</v>
      </c>
      <c r="B116" s="257" t="s">
        <v>26</v>
      </c>
      <c r="C116" s="266" t="s">
        <v>66</v>
      </c>
      <c r="D116" s="266" t="s">
        <v>19</v>
      </c>
      <c r="E116" s="257" t="s">
        <v>79</v>
      </c>
      <c r="F116" s="257"/>
      <c r="G116" s="42">
        <f>G117</f>
        <v>0</v>
      </c>
      <c r="H116" s="42">
        <f>H117</f>
        <v>0</v>
      </c>
    </row>
    <row r="117" spans="1:8" s="36" customFormat="1" ht="25.5" hidden="1">
      <c r="A117" s="267" t="s">
        <v>25</v>
      </c>
      <c r="B117" s="258" t="s">
        <v>26</v>
      </c>
      <c r="C117" s="268" t="s">
        <v>66</v>
      </c>
      <c r="D117" s="268" t="s">
        <v>19</v>
      </c>
      <c r="E117" s="258" t="s">
        <v>79</v>
      </c>
      <c r="F117" s="258" t="s">
        <v>27</v>
      </c>
      <c r="G117" s="239"/>
      <c r="H117" s="239"/>
    </row>
    <row r="118" spans="1:8" ht="19.5" customHeight="1">
      <c r="A118" s="269" t="s">
        <v>191</v>
      </c>
      <c r="B118" s="41" t="s">
        <v>26</v>
      </c>
      <c r="C118" s="40" t="s">
        <v>66</v>
      </c>
      <c r="D118" s="40" t="s">
        <v>19</v>
      </c>
      <c r="E118" s="41" t="s">
        <v>80</v>
      </c>
      <c r="F118" s="41"/>
      <c r="G118" s="42">
        <f>G119</f>
        <v>4247</v>
      </c>
      <c r="H118" s="42">
        <f>H119</f>
        <v>4247</v>
      </c>
    </row>
    <row r="119" spans="1:8" ht="25.5">
      <c r="A119" s="26" t="s">
        <v>25</v>
      </c>
      <c r="B119" s="231" t="s">
        <v>26</v>
      </c>
      <c r="C119" s="230" t="s">
        <v>66</v>
      </c>
      <c r="D119" s="230" t="s">
        <v>19</v>
      </c>
      <c r="E119" s="231" t="s">
        <v>80</v>
      </c>
      <c r="F119" s="231" t="s">
        <v>27</v>
      </c>
      <c r="G119" s="239">
        <v>4247</v>
      </c>
      <c r="H119" s="239">
        <v>4247</v>
      </c>
    </row>
    <row r="120" spans="1:8">
      <c r="A120" s="269" t="s">
        <v>192</v>
      </c>
      <c r="B120" s="41" t="s">
        <v>26</v>
      </c>
      <c r="C120" s="40" t="s">
        <v>66</v>
      </c>
      <c r="D120" s="40" t="s">
        <v>19</v>
      </c>
      <c r="E120" s="41" t="s">
        <v>81</v>
      </c>
      <c r="F120" s="41"/>
      <c r="G120" s="42">
        <f>G121</f>
        <v>276</v>
      </c>
      <c r="H120" s="42">
        <f>H121</f>
        <v>276</v>
      </c>
    </row>
    <row r="121" spans="1:8" s="233" customFormat="1" ht="25.5">
      <c r="A121" s="26" t="s">
        <v>25</v>
      </c>
      <c r="B121" s="231" t="s">
        <v>26</v>
      </c>
      <c r="C121" s="230" t="s">
        <v>66</v>
      </c>
      <c r="D121" s="230" t="s">
        <v>19</v>
      </c>
      <c r="E121" s="231" t="s">
        <v>81</v>
      </c>
      <c r="F121" s="231" t="s">
        <v>27</v>
      </c>
      <c r="G121" s="239">
        <v>276</v>
      </c>
      <c r="H121" s="239">
        <v>276</v>
      </c>
    </row>
    <row r="122" spans="1:8">
      <c r="A122" s="269" t="s">
        <v>193</v>
      </c>
      <c r="B122" s="41" t="s">
        <v>26</v>
      </c>
      <c r="C122" s="40" t="s">
        <v>66</v>
      </c>
      <c r="D122" s="40" t="s">
        <v>19</v>
      </c>
      <c r="E122" s="41" t="s">
        <v>82</v>
      </c>
      <c r="F122" s="41"/>
      <c r="G122" s="42">
        <f>G123</f>
        <v>400</v>
      </c>
      <c r="H122" s="42">
        <f>H123</f>
        <v>400</v>
      </c>
    </row>
    <row r="123" spans="1:8" s="233" customFormat="1" ht="25.5">
      <c r="A123" s="26" t="s">
        <v>25</v>
      </c>
      <c r="B123" s="231" t="s">
        <v>26</v>
      </c>
      <c r="C123" s="230" t="s">
        <v>66</v>
      </c>
      <c r="D123" s="230" t="s">
        <v>19</v>
      </c>
      <c r="E123" s="231" t="s">
        <v>82</v>
      </c>
      <c r="F123" s="231" t="s">
        <v>27</v>
      </c>
      <c r="G123" s="239">
        <v>400</v>
      </c>
      <c r="H123" s="239">
        <v>400</v>
      </c>
    </row>
    <row r="124" spans="1:8" s="233" customFormat="1" ht="63.75">
      <c r="A124" s="265" t="s">
        <v>174</v>
      </c>
      <c r="B124" s="41" t="s">
        <v>26</v>
      </c>
      <c r="C124" s="40" t="s">
        <v>66</v>
      </c>
      <c r="D124" s="40" t="s">
        <v>19</v>
      </c>
      <c r="E124" s="41" t="s">
        <v>175</v>
      </c>
      <c r="F124" s="41"/>
      <c r="G124" s="42">
        <f>G125</f>
        <v>400</v>
      </c>
      <c r="H124" s="42">
        <f>H125</f>
        <v>400</v>
      </c>
    </row>
    <row r="125" spans="1:8" s="233" customFormat="1" ht="25.5">
      <c r="A125" s="267" t="s">
        <v>25</v>
      </c>
      <c r="B125" s="231" t="s">
        <v>26</v>
      </c>
      <c r="C125" s="230" t="s">
        <v>66</v>
      </c>
      <c r="D125" s="230" t="s">
        <v>19</v>
      </c>
      <c r="E125" s="231" t="s">
        <v>175</v>
      </c>
      <c r="F125" s="231" t="s">
        <v>27</v>
      </c>
      <c r="G125" s="239">
        <v>400</v>
      </c>
      <c r="H125" s="239">
        <v>400</v>
      </c>
    </row>
    <row r="126" spans="1:8" ht="25.5">
      <c r="A126" s="225" t="s">
        <v>194</v>
      </c>
      <c r="B126" s="41" t="s">
        <v>26</v>
      </c>
      <c r="C126" s="40" t="s">
        <v>66</v>
      </c>
      <c r="D126" s="40" t="s">
        <v>19</v>
      </c>
      <c r="E126" s="41" t="s">
        <v>83</v>
      </c>
      <c r="F126" s="41"/>
      <c r="G126" s="42">
        <f>G127</f>
        <v>3037.4</v>
      </c>
      <c r="H126" s="42">
        <f>H127</f>
        <v>3248.4</v>
      </c>
    </row>
    <row r="127" spans="1:8" ht="25.5">
      <c r="A127" s="26" t="s">
        <v>25</v>
      </c>
      <c r="B127" s="231" t="s">
        <v>26</v>
      </c>
      <c r="C127" s="230" t="s">
        <v>66</v>
      </c>
      <c r="D127" s="230" t="s">
        <v>19</v>
      </c>
      <c r="E127" s="231" t="s">
        <v>83</v>
      </c>
      <c r="F127" s="231" t="s">
        <v>27</v>
      </c>
      <c r="G127" s="239">
        <v>3037.4</v>
      </c>
      <c r="H127" s="239">
        <v>3248.4</v>
      </c>
    </row>
    <row r="128" spans="1:8" ht="38.25">
      <c r="A128" s="60" t="s">
        <v>195</v>
      </c>
      <c r="B128" s="260" t="s">
        <v>26</v>
      </c>
      <c r="C128" s="270" t="s">
        <v>66</v>
      </c>
      <c r="D128" s="270" t="s">
        <v>19</v>
      </c>
      <c r="E128" s="260" t="s">
        <v>133</v>
      </c>
      <c r="F128" s="231"/>
      <c r="G128" s="42">
        <f>G129</f>
        <v>1999.788</v>
      </c>
      <c r="H128" s="42">
        <f>H129</f>
        <v>1930.8340000000001</v>
      </c>
    </row>
    <row r="129" spans="1:8" ht="25.5">
      <c r="A129" s="26" t="s">
        <v>25</v>
      </c>
      <c r="B129" s="264" t="s">
        <v>26</v>
      </c>
      <c r="C129" s="271" t="s">
        <v>66</v>
      </c>
      <c r="D129" s="271" t="s">
        <v>19</v>
      </c>
      <c r="E129" s="264" t="s">
        <v>133</v>
      </c>
      <c r="F129" s="231" t="s">
        <v>27</v>
      </c>
      <c r="G129" s="239">
        <f>1930.834+68.954</f>
        <v>1999.788</v>
      </c>
      <c r="H129" s="239">
        <f>1931-0.166</f>
        <v>1930.8340000000001</v>
      </c>
    </row>
    <row r="130" spans="1:8" ht="78" hidden="1" customHeight="1">
      <c r="A130" s="60" t="s">
        <v>160</v>
      </c>
      <c r="B130" s="260" t="s">
        <v>26</v>
      </c>
      <c r="C130" s="270" t="s">
        <v>66</v>
      </c>
      <c r="D130" s="270" t="s">
        <v>19</v>
      </c>
      <c r="E130" s="260" t="s">
        <v>129</v>
      </c>
      <c r="F130" s="231"/>
      <c r="G130" s="42">
        <f>G131</f>
        <v>0</v>
      </c>
      <c r="H130" s="42">
        <f>H131</f>
        <v>0</v>
      </c>
    </row>
    <row r="131" spans="1:8" ht="25.5" hidden="1">
      <c r="A131" s="26" t="s">
        <v>25</v>
      </c>
      <c r="B131" s="264" t="s">
        <v>26</v>
      </c>
      <c r="C131" s="271" t="s">
        <v>66</v>
      </c>
      <c r="D131" s="271" t="s">
        <v>19</v>
      </c>
      <c r="E131" s="264" t="s">
        <v>129</v>
      </c>
      <c r="F131" s="231" t="s">
        <v>27</v>
      </c>
      <c r="G131" s="239"/>
      <c r="H131" s="239"/>
    </row>
    <row r="132" spans="1:8" s="228" customFormat="1" ht="51" hidden="1">
      <c r="A132" s="60" t="s">
        <v>84</v>
      </c>
      <c r="B132" s="41" t="s">
        <v>26</v>
      </c>
      <c r="C132" s="40" t="s">
        <v>66</v>
      </c>
      <c r="D132" s="40" t="s">
        <v>19</v>
      </c>
      <c r="E132" s="41" t="s">
        <v>85</v>
      </c>
      <c r="F132" s="41"/>
      <c r="G132" s="42">
        <f>G133</f>
        <v>0</v>
      </c>
      <c r="H132" s="42">
        <f>H133</f>
        <v>0</v>
      </c>
    </row>
    <row r="133" spans="1:8" s="233" customFormat="1" hidden="1">
      <c r="A133" s="26" t="s">
        <v>37</v>
      </c>
      <c r="B133" s="231" t="s">
        <v>26</v>
      </c>
      <c r="C133" s="230" t="s">
        <v>66</v>
      </c>
      <c r="D133" s="230" t="s">
        <v>19</v>
      </c>
      <c r="E133" s="231" t="s">
        <v>85</v>
      </c>
      <c r="F133" s="231" t="s">
        <v>38</v>
      </c>
      <c r="G133" s="239"/>
      <c r="H133" s="239"/>
    </row>
    <row r="134" spans="1:8" ht="13.5" customHeight="1">
      <c r="A134" s="235" t="s">
        <v>163</v>
      </c>
      <c r="B134" s="222" t="s">
        <v>26</v>
      </c>
      <c r="C134" s="221" t="s">
        <v>66</v>
      </c>
      <c r="D134" s="221" t="s">
        <v>66</v>
      </c>
      <c r="E134" s="222"/>
      <c r="F134" s="222"/>
      <c r="G134" s="223">
        <f>G135</f>
        <v>5</v>
      </c>
      <c r="H134" s="223">
        <f>H135</f>
        <v>5</v>
      </c>
    </row>
    <row r="135" spans="1:8" ht="44.25" customHeight="1">
      <c r="A135" s="34" t="s">
        <v>196</v>
      </c>
      <c r="B135" s="41" t="s">
        <v>26</v>
      </c>
      <c r="C135" s="40" t="s">
        <v>66</v>
      </c>
      <c r="D135" s="40" t="s">
        <v>66</v>
      </c>
      <c r="E135" s="41" t="s">
        <v>69</v>
      </c>
      <c r="F135" s="41"/>
      <c r="G135" s="42">
        <f>G136</f>
        <v>5</v>
      </c>
      <c r="H135" s="42">
        <f>H136</f>
        <v>5</v>
      </c>
    </row>
    <row r="136" spans="1:8" ht="26.25" customHeight="1">
      <c r="A136" s="26" t="s">
        <v>25</v>
      </c>
      <c r="B136" s="231" t="s">
        <v>26</v>
      </c>
      <c r="C136" s="230" t="s">
        <v>66</v>
      </c>
      <c r="D136" s="230" t="s">
        <v>66</v>
      </c>
      <c r="E136" s="231" t="s">
        <v>69</v>
      </c>
      <c r="F136" s="231" t="s">
        <v>27</v>
      </c>
      <c r="G136" s="239">
        <v>5</v>
      </c>
      <c r="H136" s="239">
        <v>5</v>
      </c>
    </row>
    <row r="137" spans="1:8" s="272" customFormat="1" ht="15.75">
      <c r="A137" s="50" t="s">
        <v>86</v>
      </c>
      <c r="B137" s="217" t="s">
        <v>26</v>
      </c>
      <c r="C137" s="215" t="s">
        <v>87</v>
      </c>
      <c r="D137" s="215"/>
      <c r="E137" s="217"/>
      <c r="F137" s="217"/>
      <c r="G137" s="218">
        <f>G138</f>
        <v>500</v>
      </c>
      <c r="H137" s="218">
        <f>H138</f>
        <v>500</v>
      </c>
    </row>
    <row r="138" spans="1:8" s="252" customFormat="1">
      <c r="A138" s="62" t="s">
        <v>88</v>
      </c>
      <c r="B138" s="222" t="s">
        <v>26</v>
      </c>
      <c r="C138" s="221" t="s">
        <v>87</v>
      </c>
      <c r="D138" s="221" t="s">
        <v>11</v>
      </c>
      <c r="E138" s="222"/>
      <c r="F138" s="222"/>
      <c r="G138" s="223">
        <f>G139+G141</f>
        <v>500</v>
      </c>
      <c r="H138" s="223">
        <f>H139+H141</f>
        <v>500</v>
      </c>
    </row>
    <row r="139" spans="1:8" s="228" customFormat="1" ht="25.5">
      <c r="A139" s="34" t="s">
        <v>197</v>
      </c>
      <c r="B139" s="41" t="s">
        <v>26</v>
      </c>
      <c r="C139" s="40" t="s">
        <v>87</v>
      </c>
      <c r="D139" s="40" t="s">
        <v>11</v>
      </c>
      <c r="E139" s="41" t="s">
        <v>89</v>
      </c>
      <c r="F139" s="41"/>
      <c r="G139" s="42">
        <f>G140</f>
        <v>500</v>
      </c>
      <c r="H139" s="42">
        <f>H140</f>
        <v>500</v>
      </c>
    </row>
    <row r="140" spans="1:8" s="233" customFormat="1">
      <c r="A140" s="32" t="s">
        <v>37</v>
      </c>
      <c r="B140" s="231" t="s">
        <v>26</v>
      </c>
      <c r="C140" s="230" t="s">
        <v>87</v>
      </c>
      <c r="D140" s="230" t="s">
        <v>11</v>
      </c>
      <c r="E140" s="231" t="s">
        <v>89</v>
      </c>
      <c r="F140" s="231" t="s">
        <v>38</v>
      </c>
      <c r="G140" s="239">
        <v>500</v>
      </c>
      <c r="H140" s="239">
        <v>500</v>
      </c>
    </row>
    <row r="141" spans="1:8" s="228" customFormat="1" ht="76.5" hidden="1">
      <c r="A141" s="34" t="s">
        <v>130</v>
      </c>
      <c r="B141" s="41" t="s">
        <v>26</v>
      </c>
      <c r="C141" s="40" t="s">
        <v>87</v>
      </c>
      <c r="D141" s="40" t="s">
        <v>11</v>
      </c>
      <c r="E141" s="41" t="s">
        <v>90</v>
      </c>
      <c r="F141" s="41"/>
      <c r="G141" s="42">
        <f>G142</f>
        <v>0</v>
      </c>
      <c r="H141" s="42">
        <f>H142</f>
        <v>0</v>
      </c>
    </row>
    <row r="142" spans="1:8" s="233" customFormat="1" hidden="1">
      <c r="A142" s="32" t="s">
        <v>37</v>
      </c>
      <c r="B142" s="231" t="s">
        <v>26</v>
      </c>
      <c r="C142" s="230" t="s">
        <v>87</v>
      </c>
      <c r="D142" s="230" t="s">
        <v>11</v>
      </c>
      <c r="E142" s="231" t="s">
        <v>90</v>
      </c>
      <c r="F142" s="231" t="s">
        <v>38</v>
      </c>
      <c r="G142" s="239"/>
      <c r="H142" s="239"/>
    </row>
    <row r="143" spans="1:8" ht="15.75">
      <c r="A143" s="240" t="s">
        <v>91</v>
      </c>
      <c r="B143" s="217" t="s">
        <v>26</v>
      </c>
      <c r="C143" s="215" t="s">
        <v>51</v>
      </c>
      <c r="D143" s="215"/>
      <c r="E143" s="217"/>
      <c r="F143" s="217"/>
      <c r="G143" s="218">
        <f>SUM(G145)</f>
        <v>109</v>
      </c>
      <c r="H143" s="218">
        <f>SUM(H145)</f>
        <v>109</v>
      </c>
    </row>
    <row r="144" spans="1:8">
      <c r="A144" s="235" t="s">
        <v>92</v>
      </c>
      <c r="B144" s="222" t="s">
        <v>26</v>
      </c>
      <c r="C144" s="221" t="s">
        <v>51</v>
      </c>
      <c r="D144" s="221" t="s">
        <v>11</v>
      </c>
      <c r="E144" s="222"/>
      <c r="F144" s="222"/>
      <c r="G144" s="223">
        <f>SUM(G145)</f>
        <v>109</v>
      </c>
      <c r="H144" s="223">
        <f>SUM(H145)</f>
        <v>109</v>
      </c>
    </row>
    <row r="145" spans="1:8" s="228" customFormat="1" ht="25.5">
      <c r="A145" s="225" t="s">
        <v>198</v>
      </c>
      <c r="B145" s="41" t="s">
        <v>26</v>
      </c>
      <c r="C145" s="40" t="s">
        <v>51</v>
      </c>
      <c r="D145" s="40" t="s">
        <v>11</v>
      </c>
      <c r="E145" s="41" t="s">
        <v>93</v>
      </c>
      <c r="F145" s="41"/>
      <c r="G145" s="42">
        <f>G146</f>
        <v>109</v>
      </c>
      <c r="H145" s="42">
        <f>H146</f>
        <v>109</v>
      </c>
    </row>
    <row r="146" spans="1:8" s="233" customFormat="1">
      <c r="A146" s="32" t="s">
        <v>32</v>
      </c>
      <c r="B146" s="231" t="s">
        <v>26</v>
      </c>
      <c r="C146" s="230" t="s">
        <v>51</v>
      </c>
      <c r="D146" s="230" t="s">
        <v>11</v>
      </c>
      <c r="E146" s="231" t="s">
        <v>93</v>
      </c>
      <c r="F146" s="231" t="s">
        <v>33</v>
      </c>
      <c r="G146" s="239">
        <v>109</v>
      </c>
      <c r="H146" s="239">
        <v>109</v>
      </c>
    </row>
    <row r="147" spans="1:8" ht="15.75">
      <c r="A147" s="283" t="s">
        <v>94</v>
      </c>
      <c r="B147" s="283"/>
      <c r="C147" s="283"/>
      <c r="D147" s="283"/>
      <c r="E147" s="283"/>
      <c r="F147" s="283"/>
      <c r="G147" s="280">
        <f>SUM(G21+G61+G66+G90+G143+G70+G137)</f>
        <v>68717.574260000009</v>
      </c>
      <c r="H147" s="273">
        <f>SUM(H21+H61+H66+H90+H143+H70+H137)</f>
        <v>20799.874</v>
      </c>
    </row>
  </sheetData>
  <sheetProtection selectLockedCells="1" selectUnlockedCells="1"/>
  <mergeCells count="17">
    <mergeCell ref="A9:H9"/>
    <mergeCell ref="A5:H5"/>
    <mergeCell ref="A6:H6"/>
    <mergeCell ref="A7:H7"/>
    <mergeCell ref="A147:F147"/>
    <mergeCell ref="A16:H16"/>
    <mergeCell ref="A17:H17"/>
    <mergeCell ref="A11:H11"/>
    <mergeCell ref="A10:H10"/>
    <mergeCell ref="A12:H12"/>
    <mergeCell ref="A13:H13"/>
    <mergeCell ref="A14:H14"/>
    <mergeCell ref="A1:H1"/>
    <mergeCell ref="A2:H2"/>
    <mergeCell ref="A3:H3"/>
    <mergeCell ref="A4:H4"/>
    <mergeCell ref="A8:H8"/>
  </mergeCells>
  <phoneticPr fontId="15" type="noConversion"/>
  <pageMargins left="0.74791666666666667" right="0.1701388888888889" top="0.15972222222222221" bottom="0.35" header="0.51180555555555551" footer="0.2"/>
  <pageSetup paperSize="9" scale="68" firstPageNumber="0" fitToHeight="3" orientation="portrait" verticalDpi="300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workbookViewId="0">
      <selection activeCell="A5" sqref="A5:G5"/>
    </sheetView>
  </sheetViews>
  <sheetFormatPr defaultRowHeight="12.75"/>
  <cols>
    <col min="1" max="1" width="66.85546875" style="1" customWidth="1"/>
    <col min="2" max="2" width="5.28515625" style="1" customWidth="1"/>
    <col min="3" max="3" width="9.5703125" style="1" customWidth="1"/>
    <col min="4" max="4" width="15.7109375" style="1" customWidth="1"/>
    <col min="5" max="5" width="5.5703125" style="1" customWidth="1"/>
    <col min="6" max="6" width="15.140625" style="1" customWidth="1"/>
    <col min="7" max="7" width="15.5703125" style="1" customWidth="1"/>
    <col min="8" max="16384" width="9.140625" style="1"/>
  </cols>
  <sheetData>
    <row r="1" spans="1:8" ht="15" customHeight="1">
      <c r="A1" s="287" t="s">
        <v>219</v>
      </c>
      <c r="B1" s="288"/>
      <c r="C1" s="288"/>
      <c r="D1" s="288"/>
      <c r="E1" s="288"/>
      <c r="F1" s="288"/>
      <c r="G1" s="288"/>
      <c r="H1"/>
    </row>
    <row r="2" spans="1:8" ht="14.25" customHeight="1">
      <c r="A2" s="287" t="s">
        <v>95</v>
      </c>
      <c r="B2" s="288"/>
      <c r="C2" s="288"/>
      <c r="D2" s="288"/>
      <c r="E2" s="288"/>
      <c r="F2" s="288"/>
      <c r="G2" s="288"/>
      <c r="H2"/>
    </row>
    <row r="3" spans="1:8" ht="14.25" customHeight="1">
      <c r="A3" s="287" t="s">
        <v>0</v>
      </c>
      <c r="B3" s="288"/>
      <c r="C3" s="288"/>
      <c r="D3" s="288"/>
      <c r="E3" s="288"/>
      <c r="F3" s="288"/>
      <c r="G3" s="288"/>
      <c r="H3"/>
    </row>
    <row r="4" spans="1:8" ht="14.25" customHeight="1">
      <c r="A4" s="287" t="s">
        <v>236</v>
      </c>
      <c r="B4" s="288"/>
      <c r="C4" s="288"/>
      <c r="D4" s="288"/>
      <c r="E4" s="288"/>
      <c r="F4" s="288"/>
      <c r="G4" s="288"/>
      <c r="H4"/>
    </row>
    <row r="5" spans="1:8" ht="14.25" customHeight="1">
      <c r="A5" s="287" t="s">
        <v>96</v>
      </c>
      <c r="B5" s="288"/>
      <c r="C5" s="288"/>
      <c r="D5" s="288"/>
      <c r="E5" s="288"/>
      <c r="F5" s="288"/>
      <c r="G5" s="288"/>
      <c r="H5"/>
    </row>
    <row r="6" spans="1:8" ht="14.25" customHeight="1">
      <c r="A6" s="287" t="s">
        <v>97</v>
      </c>
      <c r="B6" s="288"/>
      <c r="C6" s="288"/>
      <c r="D6" s="288"/>
      <c r="E6" s="288"/>
      <c r="F6" s="288"/>
      <c r="G6" s="288"/>
      <c r="H6"/>
    </row>
    <row r="7" spans="1:8" ht="14.25" customHeight="1">
      <c r="A7" s="287" t="s">
        <v>0</v>
      </c>
      <c r="B7" s="288"/>
      <c r="C7" s="288"/>
      <c r="D7" s="288"/>
      <c r="E7" s="288"/>
      <c r="F7" s="288"/>
      <c r="G7" s="288"/>
      <c r="H7"/>
    </row>
    <row r="8" spans="1:8" ht="14.25" customHeight="1">
      <c r="A8" s="287" t="s">
        <v>98</v>
      </c>
      <c r="B8" s="288"/>
      <c r="C8" s="288"/>
      <c r="D8" s="288"/>
      <c r="E8" s="288"/>
      <c r="F8" s="288"/>
      <c r="G8" s="288"/>
      <c r="H8"/>
    </row>
    <row r="9" spans="1:8" ht="14.25" customHeight="1">
      <c r="A9" s="287" t="s">
        <v>166</v>
      </c>
      <c r="B9" s="288"/>
      <c r="C9" s="288"/>
      <c r="D9" s="288"/>
      <c r="E9" s="288"/>
      <c r="F9" s="288"/>
      <c r="G9" s="288"/>
      <c r="H9"/>
    </row>
    <row r="10" spans="1:8" ht="14.25" customHeight="1">
      <c r="A10" s="287" t="s">
        <v>167</v>
      </c>
      <c r="B10" s="288"/>
      <c r="C10" s="288"/>
      <c r="D10" s="288"/>
      <c r="E10" s="288"/>
      <c r="F10" s="288"/>
      <c r="G10" s="288"/>
      <c r="H10"/>
    </row>
    <row r="11" spans="1:8" ht="14.25" customHeight="1">
      <c r="A11" s="287" t="s">
        <v>226</v>
      </c>
      <c r="B11" s="288"/>
      <c r="C11" s="288"/>
      <c r="D11" s="288"/>
      <c r="E11" s="288"/>
      <c r="F11" s="288"/>
      <c r="G11" s="288"/>
      <c r="H11"/>
    </row>
    <row r="12" spans="1:8" ht="14.25" customHeight="1">
      <c r="A12" s="287" t="s">
        <v>227</v>
      </c>
      <c r="B12" s="287"/>
      <c r="C12" s="287"/>
      <c r="D12" s="287"/>
      <c r="E12" s="287"/>
      <c r="F12" s="287"/>
      <c r="G12" s="286"/>
      <c r="H12"/>
    </row>
    <row r="13" spans="1:8" ht="14.25" customHeight="1">
      <c r="A13" s="287" t="s">
        <v>228</v>
      </c>
      <c r="B13" s="287"/>
      <c r="C13" s="287"/>
      <c r="D13" s="287"/>
      <c r="E13" s="287"/>
      <c r="F13" s="287"/>
      <c r="G13" s="286"/>
      <c r="H13"/>
    </row>
    <row r="14" spans="1:8" ht="14.25" customHeight="1">
      <c r="A14" s="287" t="s">
        <v>235</v>
      </c>
      <c r="B14" s="287"/>
      <c r="C14" s="287"/>
      <c r="D14" s="287"/>
      <c r="E14" s="287"/>
      <c r="F14" s="287"/>
      <c r="G14" s="286"/>
      <c r="H14"/>
    </row>
    <row r="15" spans="1:8" ht="15">
      <c r="A15" s="66"/>
      <c r="B15" s="66"/>
      <c r="C15" s="66"/>
      <c r="D15" s="66"/>
      <c r="E15" s="66"/>
      <c r="F15" s="66"/>
    </row>
    <row r="16" spans="1:8" ht="15.75">
      <c r="A16" s="284" t="s">
        <v>99</v>
      </c>
      <c r="B16" s="284"/>
      <c r="C16" s="284"/>
      <c r="D16" s="284"/>
      <c r="E16" s="284"/>
      <c r="F16" s="284"/>
      <c r="G16" s="288"/>
    </row>
    <row r="17" spans="1:7" ht="12.75" customHeight="1">
      <c r="A17" s="284" t="s">
        <v>100</v>
      </c>
      <c r="B17" s="284"/>
      <c r="C17" s="284"/>
      <c r="D17" s="284"/>
      <c r="E17" s="284"/>
      <c r="F17" s="284"/>
      <c r="G17" s="288"/>
    </row>
    <row r="18" spans="1:7" ht="12.75" customHeight="1">
      <c r="A18" s="284" t="s">
        <v>220</v>
      </c>
      <c r="B18" s="284"/>
      <c r="C18" s="284"/>
      <c r="D18" s="284"/>
      <c r="E18" s="284"/>
      <c r="F18" s="284"/>
      <c r="G18" s="288"/>
    </row>
    <row r="19" spans="1:7" ht="12.75" customHeight="1">
      <c r="A19" s="67"/>
      <c r="B19" s="67"/>
      <c r="C19" s="67"/>
      <c r="D19" s="67"/>
      <c r="E19" s="67"/>
    </row>
    <row r="20" spans="1:7">
      <c r="E20" s="4"/>
      <c r="F20" s="4" t="s">
        <v>2</v>
      </c>
    </row>
    <row r="21" spans="1:7" ht="17.25" customHeight="1">
      <c r="A21" s="5" t="s">
        <v>3</v>
      </c>
      <c r="B21" s="5" t="s">
        <v>101</v>
      </c>
      <c r="C21" s="6" t="s">
        <v>6</v>
      </c>
      <c r="D21" s="5" t="s">
        <v>7</v>
      </c>
      <c r="E21" s="5" t="s">
        <v>8</v>
      </c>
      <c r="F21" s="137" t="s">
        <v>223</v>
      </c>
      <c r="G21" s="137" t="s">
        <v>224</v>
      </c>
    </row>
    <row r="22" spans="1:7" ht="36">
      <c r="A22" s="7" t="s">
        <v>9</v>
      </c>
      <c r="B22" s="9"/>
      <c r="C22" s="9"/>
      <c r="D22" s="8"/>
      <c r="E22" s="8"/>
      <c r="F22" s="10">
        <f>SUM(F147)</f>
        <v>68717.574260000009</v>
      </c>
      <c r="G22" s="10">
        <f>SUM(G147)</f>
        <v>20799.874</v>
      </c>
    </row>
    <row r="23" spans="1:7" ht="15.75">
      <c r="A23" s="11" t="s">
        <v>10</v>
      </c>
      <c r="B23" s="12" t="s">
        <v>11</v>
      </c>
      <c r="C23" s="13"/>
      <c r="D23" s="14"/>
      <c r="E23" s="14"/>
      <c r="F23" s="15">
        <f>SUM(F32+F42+F53+F27)+F45+F48</f>
        <v>5639.5999999999995</v>
      </c>
      <c r="G23" s="15">
        <f>SUM(G32+G42+G53+G27)+G45+G48</f>
        <v>5639.5999999999995</v>
      </c>
    </row>
    <row r="24" spans="1:7" s="20" customFormat="1" ht="31.5" hidden="1" customHeight="1">
      <c r="A24" s="16" t="s">
        <v>12</v>
      </c>
      <c r="B24" s="17" t="s">
        <v>11</v>
      </c>
      <c r="C24" s="17" t="s">
        <v>13</v>
      </c>
      <c r="D24" s="18"/>
      <c r="E24" s="18"/>
      <c r="F24" s="19">
        <f>SUM(F25)</f>
        <v>0</v>
      </c>
      <c r="G24" s="19">
        <f>SUM(G25)</f>
        <v>0</v>
      </c>
    </row>
    <row r="25" spans="1:7" s="25" customFormat="1" ht="49.5" hidden="1" customHeight="1">
      <c r="A25" s="21" t="s">
        <v>14</v>
      </c>
      <c r="B25" s="22" t="s">
        <v>11</v>
      </c>
      <c r="C25" s="22" t="s">
        <v>13</v>
      </c>
      <c r="D25" s="23" t="s">
        <v>15</v>
      </c>
      <c r="E25" s="23"/>
      <c r="F25" s="24">
        <f>F26</f>
        <v>0</v>
      </c>
      <c r="G25" s="24">
        <f>G26</f>
        <v>0</v>
      </c>
    </row>
    <row r="26" spans="1:7" s="30" customFormat="1" ht="51.75" hidden="1" customHeight="1">
      <c r="A26" s="26" t="s">
        <v>16</v>
      </c>
      <c r="B26" s="27" t="s">
        <v>11</v>
      </c>
      <c r="C26" s="27" t="s">
        <v>13</v>
      </c>
      <c r="D26" s="28" t="s">
        <v>15</v>
      </c>
      <c r="E26" s="28" t="s">
        <v>17</v>
      </c>
      <c r="F26" s="29"/>
      <c r="G26" s="29"/>
    </row>
    <row r="27" spans="1:7" s="20" customFormat="1" ht="39.75" customHeight="1">
      <c r="A27" s="16" t="s">
        <v>18</v>
      </c>
      <c r="B27" s="17" t="s">
        <v>11</v>
      </c>
      <c r="C27" s="17" t="s">
        <v>19</v>
      </c>
      <c r="D27" s="18"/>
      <c r="E27" s="18"/>
      <c r="F27" s="19">
        <f>SUM(F28)+F30</f>
        <v>17.399999999999999</v>
      </c>
      <c r="G27" s="19">
        <f>SUM(G28)+G30</f>
        <v>17.399999999999999</v>
      </c>
    </row>
    <row r="28" spans="1:7" s="25" customFormat="1" ht="38.25">
      <c r="A28" s="31" t="s">
        <v>176</v>
      </c>
      <c r="B28" s="22" t="s">
        <v>11</v>
      </c>
      <c r="C28" s="22" t="s">
        <v>19</v>
      </c>
      <c r="D28" s="23" t="s">
        <v>20</v>
      </c>
      <c r="E28" s="23"/>
      <c r="F28" s="24">
        <f>F29</f>
        <v>1.8</v>
      </c>
      <c r="G28" s="24">
        <f>G29</f>
        <v>1.8</v>
      </c>
    </row>
    <row r="29" spans="1:7" s="25" customFormat="1" ht="51.75" customHeight="1">
      <c r="A29" s="26" t="s">
        <v>16</v>
      </c>
      <c r="B29" s="27" t="s">
        <v>11</v>
      </c>
      <c r="C29" s="27" t="s">
        <v>19</v>
      </c>
      <c r="D29" s="28" t="s">
        <v>20</v>
      </c>
      <c r="E29" s="28" t="s">
        <v>17</v>
      </c>
      <c r="F29" s="29">
        <f>SUM('№ 6'!G27)</f>
        <v>1.8</v>
      </c>
      <c r="G29" s="29">
        <f>SUM('№ 6'!H27)</f>
        <v>1.8</v>
      </c>
    </row>
    <row r="30" spans="1:7" s="25" customFormat="1" ht="49.5" customHeight="1">
      <c r="A30" s="31" t="s">
        <v>177</v>
      </c>
      <c r="B30" s="22" t="s">
        <v>11</v>
      </c>
      <c r="C30" s="22" t="s">
        <v>19</v>
      </c>
      <c r="D30" s="23" t="s">
        <v>21</v>
      </c>
      <c r="E30" s="23"/>
      <c r="F30" s="24">
        <f>F31</f>
        <v>15.6</v>
      </c>
      <c r="G30" s="24">
        <f>G31</f>
        <v>15.6</v>
      </c>
    </row>
    <row r="31" spans="1:7" s="25" customFormat="1" ht="51" customHeight="1">
      <c r="A31" s="26" t="s">
        <v>16</v>
      </c>
      <c r="B31" s="27" t="s">
        <v>11</v>
      </c>
      <c r="C31" s="27" t="s">
        <v>19</v>
      </c>
      <c r="D31" s="28" t="s">
        <v>21</v>
      </c>
      <c r="E31" s="28" t="s">
        <v>17</v>
      </c>
      <c r="F31" s="29">
        <f>SUM('№ 6'!G29)</f>
        <v>15.6</v>
      </c>
      <c r="G31" s="29">
        <f>SUM('№ 6'!H29)</f>
        <v>15.6</v>
      </c>
    </row>
    <row r="32" spans="1:7" ht="38.25">
      <c r="A32" s="16" t="s">
        <v>22</v>
      </c>
      <c r="B32" s="17" t="s">
        <v>11</v>
      </c>
      <c r="C32" s="17" t="s">
        <v>23</v>
      </c>
      <c r="D32" s="18"/>
      <c r="E32" s="18"/>
      <c r="F32" s="19">
        <f>F33+F38+F40</f>
        <v>4825.2</v>
      </c>
      <c r="G32" s="19">
        <f>G33+G38+G40</f>
        <v>4825.2</v>
      </c>
    </row>
    <row r="33" spans="1:7" ht="38.25">
      <c r="A33" s="31" t="s">
        <v>178</v>
      </c>
      <c r="B33" s="22" t="s">
        <v>11</v>
      </c>
      <c r="C33" s="22" t="s">
        <v>23</v>
      </c>
      <c r="D33" s="23" t="s">
        <v>24</v>
      </c>
      <c r="E33" s="23"/>
      <c r="F33" s="24">
        <f>F34+F35+F36+F37</f>
        <v>4085.7999999999997</v>
      </c>
      <c r="G33" s="24">
        <f>G34+G35+G36+G37</f>
        <v>4085.7999999999997</v>
      </c>
    </row>
    <row r="34" spans="1:7" s="30" customFormat="1" ht="51">
      <c r="A34" s="26" t="s">
        <v>16</v>
      </c>
      <c r="B34" s="27" t="s">
        <v>11</v>
      </c>
      <c r="C34" s="27" t="s">
        <v>23</v>
      </c>
      <c r="D34" s="28" t="s">
        <v>24</v>
      </c>
      <c r="E34" s="28" t="s">
        <v>17</v>
      </c>
      <c r="F34" s="29">
        <f>SUM('№ 6'!G32)</f>
        <v>2771.6</v>
      </c>
      <c r="G34" s="29">
        <f>SUM('№ 6'!H32)</f>
        <v>2771.6</v>
      </c>
    </row>
    <row r="35" spans="1:7" s="30" customFormat="1" ht="25.5">
      <c r="A35" s="26" t="s">
        <v>25</v>
      </c>
      <c r="B35" s="27" t="s">
        <v>11</v>
      </c>
      <c r="C35" s="27" t="s">
        <v>23</v>
      </c>
      <c r="D35" s="28" t="s">
        <v>24</v>
      </c>
      <c r="E35" s="28" t="s">
        <v>27</v>
      </c>
      <c r="F35" s="29">
        <f>SUM('№ 6'!G33)</f>
        <v>1163.5999999999999</v>
      </c>
      <c r="G35" s="29">
        <f>SUM('№ 6'!H33)</f>
        <v>1163.5999999999999</v>
      </c>
    </row>
    <row r="36" spans="1:7" s="30" customFormat="1" hidden="1">
      <c r="A36" s="32" t="s">
        <v>32</v>
      </c>
      <c r="B36" s="27" t="s">
        <v>11</v>
      </c>
      <c r="C36" s="27" t="s">
        <v>23</v>
      </c>
      <c r="D36" s="28" t="s">
        <v>24</v>
      </c>
      <c r="E36" s="28" t="s">
        <v>33</v>
      </c>
      <c r="F36" s="29">
        <f>SUM('№ 6'!G34)</f>
        <v>0</v>
      </c>
      <c r="G36" s="29">
        <f>SUM('№ 6'!H34)</f>
        <v>0</v>
      </c>
    </row>
    <row r="37" spans="1:7" s="30" customFormat="1">
      <c r="A37" s="32" t="s">
        <v>28</v>
      </c>
      <c r="B37" s="27" t="s">
        <v>11</v>
      </c>
      <c r="C37" s="27" t="s">
        <v>23</v>
      </c>
      <c r="D37" s="28" t="s">
        <v>24</v>
      </c>
      <c r="E37" s="28" t="s">
        <v>26</v>
      </c>
      <c r="F37" s="29">
        <f>SUM('№ 6'!G35)</f>
        <v>150.6</v>
      </c>
      <c r="G37" s="29">
        <f>SUM('№ 6'!H35)</f>
        <v>150.6</v>
      </c>
    </row>
    <row r="38" spans="1:7" ht="47.25" customHeight="1">
      <c r="A38" s="31" t="s">
        <v>179</v>
      </c>
      <c r="B38" s="22" t="s">
        <v>11</v>
      </c>
      <c r="C38" s="22" t="s">
        <v>23</v>
      </c>
      <c r="D38" s="23" t="s">
        <v>29</v>
      </c>
      <c r="E38" s="23"/>
      <c r="F38" s="24">
        <f>F39</f>
        <v>739.4</v>
      </c>
      <c r="G38" s="24">
        <f>G39</f>
        <v>739.4</v>
      </c>
    </row>
    <row r="39" spans="1:7" ht="24.75" customHeight="1">
      <c r="A39" s="26" t="s">
        <v>16</v>
      </c>
      <c r="B39" s="27" t="s">
        <v>11</v>
      </c>
      <c r="C39" s="27" t="s">
        <v>23</v>
      </c>
      <c r="D39" s="28" t="s">
        <v>29</v>
      </c>
      <c r="E39" s="28" t="s">
        <v>17</v>
      </c>
      <c r="F39" s="29">
        <f>SUM('№ 6'!G37)</f>
        <v>739.4</v>
      </c>
      <c r="G39" s="29">
        <f>SUM('№ 6'!H37)</f>
        <v>739.4</v>
      </c>
    </row>
    <row r="40" spans="1:7" s="25" customFormat="1" ht="51" hidden="1">
      <c r="A40" s="31" t="s">
        <v>30</v>
      </c>
      <c r="B40" s="22" t="s">
        <v>11</v>
      </c>
      <c r="C40" s="22" t="s">
        <v>23</v>
      </c>
      <c r="D40" s="23" t="s">
        <v>31</v>
      </c>
      <c r="E40" s="23"/>
      <c r="F40" s="24">
        <f>F41</f>
        <v>0</v>
      </c>
      <c r="G40" s="24">
        <f>G41</f>
        <v>0</v>
      </c>
    </row>
    <row r="41" spans="1:7" s="30" customFormat="1" hidden="1">
      <c r="A41" s="32" t="s">
        <v>32</v>
      </c>
      <c r="B41" s="27" t="s">
        <v>11</v>
      </c>
      <c r="C41" s="27" t="s">
        <v>23</v>
      </c>
      <c r="D41" s="28" t="s">
        <v>31</v>
      </c>
      <c r="E41" s="28" t="s">
        <v>33</v>
      </c>
      <c r="F41" s="29">
        <f>SUM('№ 6'!G39)</f>
        <v>0</v>
      </c>
      <c r="G41" s="29">
        <f>SUM('№ 6'!H39)</f>
        <v>0</v>
      </c>
    </row>
    <row r="42" spans="1:7" ht="26.25" customHeight="1">
      <c r="A42" s="33" t="s">
        <v>34</v>
      </c>
      <c r="B42" s="17" t="s">
        <v>11</v>
      </c>
      <c r="C42" s="17" t="s">
        <v>35</v>
      </c>
      <c r="D42" s="18"/>
      <c r="E42" s="18"/>
      <c r="F42" s="19">
        <f>F43</f>
        <v>197</v>
      </c>
      <c r="G42" s="19">
        <f>G43</f>
        <v>197</v>
      </c>
    </row>
    <row r="43" spans="1:7" ht="25.5">
      <c r="A43" s="34" t="s">
        <v>180</v>
      </c>
      <c r="B43" s="22" t="s">
        <v>11</v>
      </c>
      <c r="C43" s="22" t="s">
        <v>35</v>
      </c>
      <c r="D43" s="23" t="s">
        <v>36</v>
      </c>
      <c r="E43" s="23"/>
      <c r="F43" s="24">
        <f>F44</f>
        <v>197</v>
      </c>
      <c r="G43" s="24">
        <f>G44</f>
        <v>197</v>
      </c>
    </row>
    <row r="44" spans="1:7" s="30" customFormat="1" ht="15" customHeight="1">
      <c r="A44" s="32" t="s">
        <v>37</v>
      </c>
      <c r="B44" s="27" t="s">
        <v>11</v>
      </c>
      <c r="C44" s="27" t="s">
        <v>35</v>
      </c>
      <c r="D44" s="28" t="s">
        <v>102</v>
      </c>
      <c r="E44" s="28" t="s">
        <v>38</v>
      </c>
      <c r="F44" s="29">
        <f>SUM('№ 6'!G42)</f>
        <v>197</v>
      </c>
      <c r="G44" s="29">
        <f>SUM('№ 6'!H42)</f>
        <v>197</v>
      </c>
    </row>
    <row r="45" spans="1:7" s="30" customFormat="1">
      <c r="A45" s="33" t="s">
        <v>103</v>
      </c>
      <c r="B45" s="17" t="s">
        <v>11</v>
      </c>
      <c r="C45" s="17" t="s">
        <v>42</v>
      </c>
      <c r="D45" s="18"/>
      <c r="E45" s="18"/>
      <c r="F45" s="19">
        <f>F46</f>
        <v>400</v>
      </c>
      <c r="G45" s="19">
        <f>G46</f>
        <v>400</v>
      </c>
    </row>
    <row r="46" spans="1:7" s="30" customFormat="1" ht="16.5" customHeight="1">
      <c r="A46" s="31" t="s">
        <v>181</v>
      </c>
      <c r="B46" s="22" t="s">
        <v>11</v>
      </c>
      <c r="C46" s="22" t="s">
        <v>42</v>
      </c>
      <c r="D46" s="23" t="s">
        <v>31</v>
      </c>
      <c r="E46" s="23"/>
      <c r="F46" s="24">
        <f>F47</f>
        <v>400</v>
      </c>
      <c r="G46" s="24">
        <f>G47</f>
        <v>400</v>
      </c>
    </row>
    <row r="47" spans="1:7" s="30" customFormat="1">
      <c r="A47" s="32" t="s">
        <v>28</v>
      </c>
      <c r="B47" s="27" t="s">
        <v>11</v>
      </c>
      <c r="C47" s="27" t="s">
        <v>42</v>
      </c>
      <c r="D47" s="28" t="s">
        <v>31</v>
      </c>
      <c r="E47" s="28" t="s">
        <v>26</v>
      </c>
      <c r="F47" s="29">
        <f>SUM('№ 6'!G50)</f>
        <v>400</v>
      </c>
      <c r="G47" s="29">
        <f>SUM('№ 6'!H50)</f>
        <v>400</v>
      </c>
    </row>
    <row r="48" spans="1:7" s="30" customFormat="1" hidden="1">
      <c r="A48" s="33" t="s">
        <v>39</v>
      </c>
      <c r="B48" s="181" t="s">
        <v>11</v>
      </c>
      <c r="C48" s="181" t="s">
        <v>40</v>
      </c>
      <c r="D48" s="136"/>
      <c r="E48" s="136"/>
      <c r="F48" s="183">
        <f>SUM(F49+F51)</f>
        <v>0</v>
      </c>
      <c r="G48" s="183">
        <f>SUM(G49+G51)</f>
        <v>0</v>
      </c>
    </row>
    <row r="49" spans="1:7" s="30" customFormat="1" ht="51" hidden="1">
      <c r="A49" s="34" t="s">
        <v>164</v>
      </c>
      <c r="B49" s="22" t="s">
        <v>11</v>
      </c>
      <c r="C49" s="22" t="s">
        <v>40</v>
      </c>
      <c r="D49" s="23" t="s">
        <v>165</v>
      </c>
      <c r="E49" s="23"/>
      <c r="F49" s="182">
        <f>SUM(F50)</f>
        <v>0</v>
      </c>
      <c r="G49" s="182">
        <f>SUM(G50)</f>
        <v>0</v>
      </c>
    </row>
    <row r="50" spans="1:7" s="30" customFormat="1" ht="25.5" hidden="1">
      <c r="A50" s="26" t="s">
        <v>25</v>
      </c>
      <c r="B50" s="27" t="s">
        <v>11</v>
      </c>
      <c r="C50" s="27" t="s">
        <v>40</v>
      </c>
      <c r="D50" s="28" t="s">
        <v>165</v>
      </c>
      <c r="E50" s="28" t="s">
        <v>26</v>
      </c>
      <c r="F50" s="182">
        <f>SUM('№ 6'!G45)</f>
        <v>0</v>
      </c>
      <c r="G50" s="182">
        <f>SUM('№ 6'!H45)</f>
        <v>0</v>
      </c>
    </row>
    <row r="51" spans="1:7" s="30" customFormat="1" ht="54" hidden="1" customHeight="1">
      <c r="A51" s="34" t="s">
        <v>132</v>
      </c>
      <c r="B51" s="22" t="s">
        <v>11</v>
      </c>
      <c r="C51" s="22" t="s">
        <v>40</v>
      </c>
      <c r="D51" s="23" t="s">
        <v>131</v>
      </c>
      <c r="E51" s="23"/>
      <c r="F51" s="24">
        <f>F52</f>
        <v>0</v>
      </c>
      <c r="G51" s="24">
        <f>G52</f>
        <v>0</v>
      </c>
    </row>
    <row r="52" spans="1:7" s="30" customFormat="1" ht="25.5" hidden="1">
      <c r="A52" s="26" t="s">
        <v>25</v>
      </c>
      <c r="B52" s="27" t="s">
        <v>11</v>
      </c>
      <c r="C52" s="27" t="s">
        <v>40</v>
      </c>
      <c r="D52" s="28" t="s">
        <v>131</v>
      </c>
      <c r="E52" s="28" t="s">
        <v>27</v>
      </c>
      <c r="F52" s="29">
        <f>SUM('№ 6'!G47)</f>
        <v>0</v>
      </c>
      <c r="G52" s="29">
        <f>SUM('№ 6'!H47)</f>
        <v>0</v>
      </c>
    </row>
    <row r="53" spans="1:7" s="35" customFormat="1">
      <c r="A53" s="16" t="s">
        <v>43</v>
      </c>
      <c r="B53" s="17" t="s">
        <v>11</v>
      </c>
      <c r="C53" s="17" t="s">
        <v>44</v>
      </c>
      <c r="D53" s="18"/>
      <c r="E53" s="18"/>
      <c r="F53" s="19">
        <f>F54+F57+F59+F61</f>
        <v>200</v>
      </c>
      <c r="G53" s="19">
        <f>G54+G57+G59+G61</f>
        <v>200</v>
      </c>
    </row>
    <row r="54" spans="1:7" s="35" customFormat="1" ht="38.25" hidden="1">
      <c r="A54" s="31" t="s">
        <v>178</v>
      </c>
      <c r="B54" s="22" t="s">
        <v>11</v>
      </c>
      <c r="C54" s="22" t="s">
        <v>44</v>
      </c>
      <c r="D54" s="23" t="s">
        <v>24</v>
      </c>
      <c r="E54" s="23"/>
      <c r="F54" s="176">
        <f>SUM(F55:F56)</f>
        <v>0</v>
      </c>
      <c r="G54" s="176">
        <f>SUM(G55:G56)</f>
        <v>0</v>
      </c>
    </row>
    <row r="55" spans="1:7" s="35" customFormat="1" ht="25.5" hidden="1">
      <c r="A55" s="26" t="s">
        <v>25</v>
      </c>
      <c r="B55" s="27" t="s">
        <v>11</v>
      </c>
      <c r="C55" s="27" t="s">
        <v>44</v>
      </c>
      <c r="D55" s="28" t="s">
        <v>24</v>
      </c>
      <c r="E55" s="28" t="s">
        <v>27</v>
      </c>
      <c r="F55" s="177">
        <f>SUM('№ 6'!G53)</f>
        <v>0</v>
      </c>
      <c r="G55" s="177">
        <f>SUM('№ 6'!H53)</f>
        <v>0</v>
      </c>
    </row>
    <row r="56" spans="1:7" s="35" customFormat="1" hidden="1">
      <c r="A56" s="32" t="s">
        <v>32</v>
      </c>
      <c r="B56" s="27" t="s">
        <v>11</v>
      </c>
      <c r="C56" s="27" t="s">
        <v>44</v>
      </c>
      <c r="D56" s="28" t="s">
        <v>24</v>
      </c>
      <c r="E56" s="28" t="s">
        <v>33</v>
      </c>
      <c r="F56" s="177">
        <f>SUM('№ 6'!G54)</f>
        <v>0</v>
      </c>
      <c r="G56" s="177">
        <f>SUM('№ 6'!H54)</f>
        <v>0</v>
      </c>
    </row>
    <row r="57" spans="1:7" s="36" customFormat="1" ht="29.25" customHeight="1">
      <c r="A57" s="38" t="s">
        <v>182</v>
      </c>
      <c r="B57" s="40" t="s">
        <v>11</v>
      </c>
      <c r="C57" s="40" t="s">
        <v>44</v>
      </c>
      <c r="D57" s="41" t="s">
        <v>45</v>
      </c>
      <c r="E57" s="41"/>
      <c r="F57" s="42">
        <f>F58</f>
        <v>200</v>
      </c>
      <c r="G57" s="42">
        <f>G58</f>
        <v>200</v>
      </c>
    </row>
    <row r="58" spans="1:7" s="37" customFormat="1" ht="25.5">
      <c r="A58" s="26" t="s">
        <v>25</v>
      </c>
      <c r="B58" s="27" t="s">
        <v>11</v>
      </c>
      <c r="C58" s="27" t="s">
        <v>44</v>
      </c>
      <c r="D58" s="28" t="s">
        <v>45</v>
      </c>
      <c r="E58" s="28" t="s">
        <v>27</v>
      </c>
      <c r="F58" s="44">
        <f>SUM('№ 6'!G56)</f>
        <v>200</v>
      </c>
      <c r="G58" s="44">
        <f>SUM('№ 6'!H56)</f>
        <v>200</v>
      </c>
    </row>
    <row r="59" spans="1:7" s="37" customFormat="1" ht="102" hidden="1">
      <c r="A59" s="38" t="s">
        <v>159</v>
      </c>
      <c r="B59" s="40" t="s">
        <v>11</v>
      </c>
      <c r="C59" s="40" t="s">
        <v>44</v>
      </c>
      <c r="D59" s="23" t="s">
        <v>134</v>
      </c>
      <c r="E59" s="41"/>
      <c r="F59" s="121">
        <f>SUM(F60)</f>
        <v>0</v>
      </c>
      <c r="G59" s="121">
        <f>SUM(G60)</f>
        <v>0</v>
      </c>
    </row>
    <row r="60" spans="1:7" s="37" customFormat="1" ht="51" hidden="1">
      <c r="A60" s="26" t="s">
        <v>16</v>
      </c>
      <c r="B60" s="27" t="s">
        <v>11</v>
      </c>
      <c r="C60" s="27" t="s">
        <v>44</v>
      </c>
      <c r="D60" s="28" t="s">
        <v>135</v>
      </c>
      <c r="E60" s="28" t="s">
        <v>17</v>
      </c>
      <c r="F60" s="44">
        <f>SUM('№ 6'!G60)</f>
        <v>0</v>
      </c>
      <c r="G60" s="44">
        <f>SUM('№ 6'!H60)</f>
        <v>0</v>
      </c>
    </row>
    <row r="61" spans="1:7" s="37" customFormat="1" ht="51" hidden="1">
      <c r="A61" s="60" t="s">
        <v>136</v>
      </c>
      <c r="B61" s="40" t="s">
        <v>11</v>
      </c>
      <c r="C61" s="40" t="s">
        <v>44</v>
      </c>
      <c r="D61" s="41" t="s">
        <v>137</v>
      </c>
      <c r="E61" s="41"/>
      <c r="F61" s="121">
        <f>SUM(F62)</f>
        <v>0</v>
      </c>
      <c r="G61" s="121">
        <f>SUM(G62)</f>
        <v>0</v>
      </c>
    </row>
    <row r="62" spans="1:7" s="37" customFormat="1" ht="25.5" hidden="1">
      <c r="A62" s="26" t="s">
        <v>25</v>
      </c>
      <c r="B62" s="27" t="s">
        <v>11</v>
      </c>
      <c r="C62" s="27" t="s">
        <v>44</v>
      </c>
      <c r="D62" s="28" t="s">
        <v>137</v>
      </c>
      <c r="E62" s="28" t="s">
        <v>27</v>
      </c>
      <c r="F62" s="44">
        <f>SUM('№ 6'!G58)</f>
        <v>0</v>
      </c>
      <c r="G62" s="44">
        <f>SUM('№ 6'!H58)</f>
        <v>0</v>
      </c>
    </row>
    <row r="63" spans="1:7" ht="15.75">
      <c r="A63" s="45" t="s">
        <v>46</v>
      </c>
      <c r="B63" s="12" t="s">
        <v>13</v>
      </c>
      <c r="C63" s="13"/>
      <c r="D63" s="46"/>
      <c r="E63" s="46"/>
      <c r="F63" s="47">
        <f>SUM(F64)</f>
        <v>248.88</v>
      </c>
      <c r="G63" s="47">
        <f>SUM(G64)</f>
        <v>259.04000000000002</v>
      </c>
    </row>
    <row r="64" spans="1:7">
      <c r="A64" s="16" t="s">
        <v>47</v>
      </c>
      <c r="B64" s="17" t="s">
        <v>13</v>
      </c>
      <c r="C64" s="17" t="s">
        <v>19</v>
      </c>
      <c r="D64" s="18"/>
      <c r="E64" s="18"/>
      <c r="F64" s="19">
        <f>SUM(F65)</f>
        <v>248.88</v>
      </c>
      <c r="G64" s="19">
        <f>SUM(G65)</f>
        <v>259.04000000000002</v>
      </c>
    </row>
    <row r="65" spans="1:7" ht="30" customHeight="1">
      <c r="A65" s="48" t="s">
        <v>183</v>
      </c>
      <c r="B65" s="22" t="s">
        <v>13</v>
      </c>
      <c r="C65" s="22" t="s">
        <v>19</v>
      </c>
      <c r="D65" s="23" t="s">
        <v>48</v>
      </c>
      <c r="E65" s="23"/>
      <c r="F65" s="49">
        <f>F66+F67</f>
        <v>248.88</v>
      </c>
      <c r="G65" s="49">
        <f>G66+G67</f>
        <v>259.04000000000002</v>
      </c>
    </row>
    <row r="66" spans="1:7" ht="51">
      <c r="A66" s="26" t="s">
        <v>16</v>
      </c>
      <c r="B66" s="27" t="s">
        <v>13</v>
      </c>
      <c r="C66" s="27" t="s">
        <v>19</v>
      </c>
      <c r="D66" s="28" t="s">
        <v>48</v>
      </c>
      <c r="E66" s="28" t="s">
        <v>17</v>
      </c>
      <c r="F66" s="44">
        <f>SUM('№ 6'!G64)</f>
        <v>196.07999999999998</v>
      </c>
      <c r="G66" s="44">
        <f>SUM('№ 6'!H64)</f>
        <v>195.44</v>
      </c>
    </row>
    <row r="67" spans="1:7" s="30" customFormat="1" ht="25.5">
      <c r="A67" s="26" t="s">
        <v>25</v>
      </c>
      <c r="B67" s="27" t="s">
        <v>13</v>
      </c>
      <c r="C67" s="27" t="s">
        <v>19</v>
      </c>
      <c r="D67" s="28" t="s">
        <v>48</v>
      </c>
      <c r="E67" s="28" t="s">
        <v>27</v>
      </c>
      <c r="F67" s="44">
        <f>SUM('№ 6'!G65)</f>
        <v>52.8</v>
      </c>
      <c r="G67" s="44">
        <f>SUM('№ 6'!H65)</f>
        <v>63.6</v>
      </c>
    </row>
    <row r="68" spans="1:7" ht="31.5">
      <c r="A68" s="45" t="s">
        <v>49</v>
      </c>
      <c r="B68" s="12" t="s">
        <v>19</v>
      </c>
      <c r="C68" s="13"/>
      <c r="D68" s="46"/>
      <c r="E68" s="46"/>
      <c r="F68" s="15">
        <f>SUM(F69)</f>
        <v>356</v>
      </c>
      <c r="G68" s="15">
        <f>SUM(G69)</f>
        <v>356</v>
      </c>
    </row>
    <row r="69" spans="1:7">
      <c r="A69" s="33" t="s">
        <v>50</v>
      </c>
      <c r="B69" s="17" t="s">
        <v>19</v>
      </c>
      <c r="C69" s="18" t="s">
        <v>51</v>
      </c>
      <c r="D69" s="18"/>
      <c r="E69" s="18"/>
      <c r="F69" s="19">
        <f>F70</f>
        <v>356</v>
      </c>
      <c r="G69" s="19">
        <f>G70</f>
        <v>356</v>
      </c>
    </row>
    <row r="70" spans="1:7" ht="31.5" customHeight="1">
      <c r="A70" s="31" t="s">
        <v>184</v>
      </c>
      <c r="B70" s="22" t="s">
        <v>19</v>
      </c>
      <c r="C70" s="23" t="s">
        <v>51</v>
      </c>
      <c r="D70" s="23" t="s">
        <v>146</v>
      </c>
      <c r="E70" s="23"/>
      <c r="F70" s="49">
        <f>F71</f>
        <v>356</v>
      </c>
      <c r="G70" s="49">
        <f>G71</f>
        <v>356</v>
      </c>
    </row>
    <row r="71" spans="1:7" s="30" customFormat="1" ht="26.25" customHeight="1">
      <c r="A71" s="26" t="s">
        <v>25</v>
      </c>
      <c r="B71" s="27" t="s">
        <v>19</v>
      </c>
      <c r="C71" s="28" t="s">
        <v>51</v>
      </c>
      <c r="D71" s="28" t="s">
        <v>146</v>
      </c>
      <c r="E71" s="28" t="s">
        <v>27</v>
      </c>
      <c r="F71" s="44">
        <f>SUM('№ 6'!G69)</f>
        <v>356</v>
      </c>
      <c r="G71" s="44">
        <f>SUM('№ 6'!H69)</f>
        <v>356</v>
      </c>
    </row>
    <row r="72" spans="1:7" ht="15.75">
      <c r="A72" s="50" t="s">
        <v>54</v>
      </c>
      <c r="B72" s="12" t="s">
        <v>23</v>
      </c>
      <c r="C72" s="14"/>
      <c r="D72" s="14"/>
      <c r="E72" s="14"/>
      <c r="F72" s="15">
        <f>F76+F87+F73</f>
        <v>3954.69</v>
      </c>
      <c r="G72" s="15">
        <f>G76+G87+G73</f>
        <v>2805</v>
      </c>
    </row>
    <row r="73" spans="1:7" hidden="1">
      <c r="A73" s="33" t="s">
        <v>138</v>
      </c>
      <c r="B73" s="17" t="s">
        <v>23</v>
      </c>
      <c r="C73" s="18" t="s">
        <v>66</v>
      </c>
      <c r="D73" s="18"/>
      <c r="E73" s="18"/>
      <c r="F73" s="178">
        <f>SUM(F74)</f>
        <v>93</v>
      </c>
      <c r="G73" s="178">
        <f>SUM(G74)</f>
        <v>90</v>
      </c>
    </row>
    <row r="74" spans="1:7" ht="63.75" hidden="1">
      <c r="A74" s="139" t="s">
        <v>139</v>
      </c>
      <c r="B74" s="22" t="s">
        <v>23</v>
      </c>
      <c r="C74" s="23" t="s">
        <v>66</v>
      </c>
      <c r="D74" s="140" t="s">
        <v>140</v>
      </c>
      <c r="E74" s="140"/>
      <c r="F74" s="179">
        <f>SUM(F75)</f>
        <v>93</v>
      </c>
      <c r="G74" s="179">
        <f>SUM(G75)</f>
        <v>90</v>
      </c>
    </row>
    <row r="75" spans="1:7" ht="25.5" hidden="1">
      <c r="A75" s="26" t="s">
        <v>25</v>
      </c>
      <c r="B75" s="27" t="s">
        <v>23</v>
      </c>
      <c r="C75" s="28" t="s">
        <v>66</v>
      </c>
      <c r="D75" s="141" t="s">
        <v>140</v>
      </c>
      <c r="E75" s="141" t="s">
        <v>27</v>
      </c>
      <c r="F75" s="29">
        <f>SUM('№ 6'!G73)</f>
        <v>93</v>
      </c>
      <c r="G75" s="29">
        <f>SUM('№ 6'!H73)</f>
        <v>90</v>
      </c>
    </row>
    <row r="76" spans="1:7" s="51" customFormat="1">
      <c r="A76" s="33" t="s">
        <v>55</v>
      </c>
      <c r="B76" s="17" t="s">
        <v>23</v>
      </c>
      <c r="C76" s="18" t="s">
        <v>56</v>
      </c>
      <c r="D76" s="18"/>
      <c r="E76" s="18"/>
      <c r="F76" s="19">
        <f>F83+F85+F77+F79+F81</f>
        <v>3861.69</v>
      </c>
      <c r="G76" s="19">
        <f>G83+G85+G77+G79+G81</f>
        <v>2715</v>
      </c>
    </row>
    <row r="77" spans="1:7" s="51" customFormat="1" ht="38.25">
      <c r="A77" s="139" t="s">
        <v>186</v>
      </c>
      <c r="B77" s="22" t="s">
        <v>23</v>
      </c>
      <c r="C77" s="23" t="s">
        <v>56</v>
      </c>
      <c r="D77" s="140" t="s">
        <v>141</v>
      </c>
      <c r="E77" s="140"/>
      <c r="F77" s="179">
        <f>SUM(F78)</f>
        <v>2659</v>
      </c>
      <c r="G77" s="179">
        <f>SUM(G78)</f>
        <v>2715</v>
      </c>
    </row>
    <row r="78" spans="1:7" s="51" customFormat="1" ht="25.5">
      <c r="A78" s="26" t="s">
        <v>25</v>
      </c>
      <c r="B78" s="27" t="s">
        <v>23</v>
      </c>
      <c r="C78" s="28" t="s">
        <v>56</v>
      </c>
      <c r="D78" s="141" t="s">
        <v>141</v>
      </c>
      <c r="E78" s="141" t="s">
        <v>27</v>
      </c>
      <c r="F78" s="180">
        <f>SUM('№ 6'!G76)</f>
        <v>2659</v>
      </c>
      <c r="G78" s="180">
        <f>SUM('№ 6'!H76)</f>
        <v>2715</v>
      </c>
    </row>
    <row r="79" spans="1:7" s="51" customFormat="1" ht="51" hidden="1">
      <c r="A79" s="34" t="s">
        <v>187</v>
      </c>
      <c r="B79" s="150" t="s">
        <v>23</v>
      </c>
      <c r="C79" s="140" t="s">
        <v>56</v>
      </c>
      <c r="D79" s="140" t="s">
        <v>142</v>
      </c>
      <c r="E79" s="151"/>
      <c r="F79" s="176">
        <f>SUM(F80)</f>
        <v>1202.69</v>
      </c>
      <c r="G79" s="176">
        <f>SUM(G80)</f>
        <v>0</v>
      </c>
    </row>
    <row r="80" spans="1:7" s="51" customFormat="1" ht="25.5" hidden="1">
      <c r="A80" s="26" t="s">
        <v>25</v>
      </c>
      <c r="B80" s="152" t="s">
        <v>23</v>
      </c>
      <c r="C80" s="141" t="s">
        <v>56</v>
      </c>
      <c r="D80" s="141" t="s">
        <v>142</v>
      </c>
      <c r="E80" s="141" t="s">
        <v>27</v>
      </c>
      <c r="F80" s="175">
        <f>SUM('№ 6'!G78)</f>
        <v>1202.69</v>
      </c>
      <c r="G80" s="175">
        <f>SUM('№ 6'!H78)</f>
        <v>0</v>
      </c>
    </row>
    <row r="81" spans="1:7" s="51" customFormat="1" ht="51" hidden="1">
      <c r="A81" s="60" t="s">
        <v>188</v>
      </c>
      <c r="B81" s="150" t="s">
        <v>23</v>
      </c>
      <c r="C81" s="140" t="s">
        <v>56</v>
      </c>
      <c r="D81" s="140" t="s">
        <v>143</v>
      </c>
      <c r="E81" s="151"/>
      <c r="F81" s="176">
        <f>SUM(F82)</f>
        <v>0</v>
      </c>
      <c r="G81" s="176">
        <f>SUM(G82)</f>
        <v>0</v>
      </c>
    </row>
    <row r="82" spans="1:7" s="51" customFormat="1" ht="25.5" hidden="1">
      <c r="A82" s="26" t="s">
        <v>25</v>
      </c>
      <c r="B82" s="152" t="s">
        <v>23</v>
      </c>
      <c r="C82" s="141" t="s">
        <v>56</v>
      </c>
      <c r="D82" s="141" t="s">
        <v>143</v>
      </c>
      <c r="E82" s="141" t="s">
        <v>27</v>
      </c>
      <c r="F82" s="175">
        <f>SUM('№ 6'!G80)</f>
        <v>0</v>
      </c>
      <c r="G82" s="175">
        <f>SUM('№ 6'!H80)</f>
        <v>0</v>
      </c>
    </row>
    <row r="83" spans="1:7" s="25" customFormat="1" ht="51" hidden="1">
      <c r="A83" s="34" t="s">
        <v>57</v>
      </c>
      <c r="B83" s="22" t="s">
        <v>23</v>
      </c>
      <c r="C83" s="23" t="s">
        <v>56</v>
      </c>
      <c r="D83" s="52" t="s">
        <v>58</v>
      </c>
      <c r="E83" s="23"/>
      <c r="F83" s="49">
        <f>F84</f>
        <v>0</v>
      </c>
      <c r="G83" s="49">
        <f>G84</f>
        <v>0</v>
      </c>
    </row>
    <row r="84" spans="1:7" s="30" customFormat="1" hidden="1">
      <c r="A84" s="32" t="s">
        <v>37</v>
      </c>
      <c r="B84" s="27" t="s">
        <v>23</v>
      </c>
      <c r="C84" s="28" t="s">
        <v>56</v>
      </c>
      <c r="D84" s="53" t="s">
        <v>58</v>
      </c>
      <c r="E84" s="28" t="s">
        <v>38</v>
      </c>
      <c r="F84" s="44">
        <f>SUM('№ 6'!G82)</f>
        <v>0</v>
      </c>
      <c r="G84" s="44">
        <f>SUM('№ 6'!H82)</f>
        <v>0</v>
      </c>
    </row>
    <row r="85" spans="1:7" s="30" customFormat="1" ht="63.75" hidden="1">
      <c r="A85" s="34" t="s">
        <v>59</v>
      </c>
      <c r="B85" s="22" t="s">
        <v>23</v>
      </c>
      <c r="C85" s="23" t="s">
        <v>56</v>
      </c>
      <c r="D85" s="52" t="s">
        <v>60</v>
      </c>
      <c r="E85" s="23"/>
      <c r="F85" s="68">
        <f>F86</f>
        <v>0</v>
      </c>
      <c r="G85" s="68">
        <f>G86</f>
        <v>0</v>
      </c>
    </row>
    <row r="86" spans="1:7" s="30" customFormat="1" hidden="1">
      <c r="A86" s="32" t="s">
        <v>37</v>
      </c>
      <c r="B86" s="27" t="s">
        <v>23</v>
      </c>
      <c r="C86" s="28" t="s">
        <v>56</v>
      </c>
      <c r="D86" s="53" t="s">
        <v>60</v>
      </c>
      <c r="E86" s="28" t="s">
        <v>38</v>
      </c>
      <c r="F86" s="69">
        <f>SUM('№ 6'!G84)</f>
        <v>0</v>
      </c>
      <c r="G86" s="69">
        <f>SUM('№ 6'!H84)</f>
        <v>0</v>
      </c>
    </row>
    <row r="87" spans="1:7" s="51" customFormat="1" hidden="1">
      <c r="A87" s="54" t="s">
        <v>61</v>
      </c>
      <c r="B87" s="17" t="s">
        <v>23</v>
      </c>
      <c r="C87" s="18" t="s">
        <v>62</v>
      </c>
      <c r="D87" s="18"/>
      <c r="E87" s="18"/>
      <c r="F87" s="19">
        <f>F88</f>
        <v>0</v>
      </c>
      <c r="G87" s="19">
        <f>G88</f>
        <v>0</v>
      </c>
    </row>
    <row r="88" spans="1:7" s="25" customFormat="1" ht="38.25" hidden="1">
      <c r="A88" s="34" t="s">
        <v>199</v>
      </c>
      <c r="B88" s="22" t="s">
        <v>23</v>
      </c>
      <c r="C88" s="23" t="s">
        <v>62</v>
      </c>
      <c r="D88" s="23" t="s">
        <v>64</v>
      </c>
      <c r="E88" s="23"/>
      <c r="F88" s="49">
        <f>F89</f>
        <v>0</v>
      </c>
      <c r="G88" s="49">
        <f>G89</f>
        <v>0</v>
      </c>
    </row>
    <row r="89" spans="1:7" s="30" customFormat="1" hidden="1">
      <c r="A89" s="32" t="s">
        <v>37</v>
      </c>
      <c r="B89" s="27" t="s">
        <v>23</v>
      </c>
      <c r="C89" s="28" t="s">
        <v>62</v>
      </c>
      <c r="D89" s="28" t="s">
        <v>64</v>
      </c>
      <c r="E89" s="28" t="s">
        <v>38</v>
      </c>
      <c r="F89" s="44">
        <f>SUM('№ 6'!G87)</f>
        <v>0</v>
      </c>
      <c r="G89" s="44">
        <f>SUM('№ 6'!H87)</f>
        <v>0</v>
      </c>
    </row>
    <row r="90" spans="1:7" ht="15.75">
      <c r="A90" s="45" t="s">
        <v>65</v>
      </c>
      <c r="B90" s="12" t="s">
        <v>66</v>
      </c>
      <c r="C90" s="13"/>
      <c r="D90" s="14"/>
      <c r="E90" s="14"/>
      <c r="F90" s="15">
        <f>SUM(F115+F91+F94+F134)</f>
        <v>57909.404260000003</v>
      </c>
      <c r="G90" s="15">
        <f>SUM(G115+G91+G94+G134)</f>
        <v>11131.234</v>
      </c>
    </row>
    <row r="91" spans="1:7" ht="13.5" hidden="1" customHeight="1">
      <c r="A91" s="33" t="s">
        <v>67</v>
      </c>
      <c r="B91" s="17" t="s">
        <v>66</v>
      </c>
      <c r="C91" s="17" t="s">
        <v>11</v>
      </c>
      <c r="D91" s="18"/>
      <c r="E91" s="18"/>
      <c r="F91" s="19">
        <f>F92</f>
        <v>0</v>
      </c>
      <c r="G91" s="19">
        <f>G92</f>
        <v>0</v>
      </c>
    </row>
    <row r="92" spans="1:7" ht="67.5" hidden="1" customHeight="1">
      <c r="A92" s="34" t="s">
        <v>68</v>
      </c>
      <c r="B92" s="22" t="s">
        <v>66</v>
      </c>
      <c r="C92" s="22" t="s">
        <v>11</v>
      </c>
      <c r="D92" s="23" t="s">
        <v>69</v>
      </c>
      <c r="E92" s="23"/>
      <c r="F92" s="49">
        <f>F93</f>
        <v>0</v>
      </c>
      <c r="G92" s="49">
        <f>G93</f>
        <v>0</v>
      </c>
    </row>
    <row r="93" spans="1:7" ht="33.75" hidden="1" customHeight="1">
      <c r="A93" s="26" t="s">
        <v>25</v>
      </c>
      <c r="B93" s="27" t="s">
        <v>66</v>
      </c>
      <c r="C93" s="27" t="s">
        <v>11</v>
      </c>
      <c r="D93" s="28" t="s">
        <v>69</v>
      </c>
      <c r="E93" s="28" t="s">
        <v>27</v>
      </c>
      <c r="F93" s="44">
        <f>SUM('№ 6'!G93)</f>
        <v>0</v>
      </c>
      <c r="G93" s="44">
        <f>SUM('№ 6'!H93)</f>
        <v>0</v>
      </c>
    </row>
    <row r="94" spans="1:7" ht="13.5" customHeight="1">
      <c r="A94" s="33" t="s">
        <v>70</v>
      </c>
      <c r="B94" s="17" t="s">
        <v>66</v>
      </c>
      <c r="C94" s="17" t="s">
        <v>13</v>
      </c>
      <c r="D94" s="18"/>
      <c r="E94" s="18"/>
      <c r="F94" s="19">
        <f>F109+F111+F113+F101+F103+F105+F107+F95+F97+F99</f>
        <v>47544.216260000001</v>
      </c>
      <c r="G94" s="19">
        <f>G109+G111+G113+G101+G103+G105+G107+G95+G97+G99</f>
        <v>624</v>
      </c>
    </row>
    <row r="95" spans="1:7" ht="89.25">
      <c r="A95" s="60" t="s">
        <v>229</v>
      </c>
      <c r="B95" s="40" t="s">
        <v>66</v>
      </c>
      <c r="C95" s="40" t="s">
        <v>13</v>
      </c>
      <c r="D95" s="41" t="s">
        <v>230</v>
      </c>
      <c r="E95" s="41"/>
      <c r="F95" s="188">
        <f>SUM(F96)</f>
        <v>30533.129260000002</v>
      </c>
      <c r="G95" s="188">
        <f>SUM(G96)</f>
        <v>0</v>
      </c>
    </row>
    <row r="96" spans="1:7">
      <c r="A96" s="32" t="s">
        <v>28</v>
      </c>
      <c r="B96" s="230" t="s">
        <v>66</v>
      </c>
      <c r="C96" s="230" t="s">
        <v>13</v>
      </c>
      <c r="D96" s="231" t="s">
        <v>230</v>
      </c>
      <c r="E96" s="231" t="s">
        <v>26</v>
      </c>
      <c r="F96" s="29">
        <f>SUM('№ 6'!G96)</f>
        <v>30533.129260000002</v>
      </c>
      <c r="G96" s="29">
        <f>SUM('№ 6'!H96)</f>
        <v>0</v>
      </c>
    </row>
    <row r="97" spans="1:7" ht="63.75">
      <c r="A97" s="60" t="s">
        <v>231</v>
      </c>
      <c r="B97" s="40" t="s">
        <v>66</v>
      </c>
      <c r="C97" s="40" t="s">
        <v>13</v>
      </c>
      <c r="D97" s="41" t="s">
        <v>232</v>
      </c>
      <c r="E97" s="41"/>
      <c r="F97" s="188">
        <f>SUM(F98)</f>
        <v>16387.087</v>
      </c>
      <c r="G97" s="188">
        <f>SUM(G98)</f>
        <v>0</v>
      </c>
    </row>
    <row r="98" spans="1:7">
      <c r="A98" s="26" t="s">
        <v>233</v>
      </c>
      <c r="B98" s="230" t="s">
        <v>66</v>
      </c>
      <c r="C98" s="230" t="s">
        <v>13</v>
      </c>
      <c r="D98" s="231" t="s">
        <v>232</v>
      </c>
      <c r="E98" s="264" t="s">
        <v>234</v>
      </c>
      <c r="F98" s="29">
        <f>SUM('№ 6'!G98)</f>
        <v>16387.087</v>
      </c>
      <c r="G98" s="29">
        <f>SUM('№ 6'!H98)</f>
        <v>0</v>
      </c>
    </row>
    <row r="99" spans="1:7" ht="51" hidden="1">
      <c r="A99" s="34" t="s">
        <v>172</v>
      </c>
      <c r="B99" s="22" t="s">
        <v>66</v>
      </c>
      <c r="C99" s="22" t="s">
        <v>13</v>
      </c>
      <c r="D99" s="117" t="s">
        <v>173</v>
      </c>
      <c r="E99" s="28"/>
      <c r="F99" s="188">
        <f>SUM(F100)</f>
        <v>0</v>
      </c>
      <c r="G99" s="188">
        <f>SUM(G100)</f>
        <v>0</v>
      </c>
    </row>
    <row r="100" spans="1:7" ht="25.5" hidden="1">
      <c r="A100" s="26" t="s">
        <v>25</v>
      </c>
      <c r="B100" s="27" t="s">
        <v>66</v>
      </c>
      <c r="C100" s="27" t="s">
        <v>13</v>
      </c>
      <c r="D100" s="28" t="s">
        <v>173</v>
      </c>
      <c r="E100" s="28" t="s">
        <v>27</v>
      </c>
      <c r="F100" s="29">
        <f>SUM('№ 6'!G100)</f>
        <v>0</v>
      </c>
      <c r="G100" s="29">
        <f>SUM('№ 6'!H100)</f>
        <v>0</v>
      </c>
    </row>
    <row r="101" spans="1:7" ht="21.75" hidden="1" customHeight="1">
      <c r="A101" s="34" t="s">
        <v>189</v>
      </c>
      <c r="B101" s="22" t="s">
        <v>66</v>
      </c>
      <c r="C101" s="22" t="s">
        <v>13</v>
      </c>
      <c r="D101" s="117" t="s">
        <v>152</v>
      </c>
      <c r="E101" s="23"/>
      <c r="F101" s="176">
        <f>SUM(F102)</f>
        <v>0</v>
      </c>
      <c r="G101" s="176">
        <f>SUM(G102)</f>
        <v>0</v>
      </c>
    </row>
    <row r="102" spans="1:7" ht="13.5" hidden="1" customHeight="1">
      <c r="A102" s="26" t="s">
        <v>37</v>
      </c>
      <c r="B102" s="27" t="s">
        <v>66</v>
      </c>
      <c r="C102" s="27" t="s">
        <v>13</v>
      </c>
      <c r="D102" s="28" t="s">
        <v>152</v>
      </c>
      <c r="E102" s="28" t="s">
        <v>38</v>
      </c>
      <c r="F102" s="175">
        <f>SUM('№ 6'!G102)</f>
        <v>0</v>
      </c>
      <c r="G102" s="175">
        <f>SUM('№ 6'!H102)</f>
        <v>0</v>
      </c>
    </row>
    <row r="103" spans="1:7" ht="25.5">
      <c r="A103" s="34" t="s">
        <v>190</v>
      </c>
      <c r="B103" s="22" t="s">
        <v>66</v>
      </c>
      <c r="C103" s="22" t="s">
        <v>13</v>
      </c>
      <c r="D103" s="117" t="s">
        <v>155</v>
      </c>
      <c r="E103" s="23"/>
      <c r="F103" s="176">
        <f>SUM(F104)</f>
        <v>624</v>
      </c>
      <c r="G103" s="176">
        <f>SUM(G104)</f>
        <v>624</v>
      </c>
    </row>
    <row r="104" spans="1:7" ht="25.5">
      <c r="A104" s="26" t="s">
        <v>25</v>
      </c>
      <c r="B104" s="27" t="s">
        <v>66</v>
      </c>
      <c r="C104" s="27" t="s">
        <v>13</v>
      </c>
      <c r="D104" s="28" t="s">
        <v>155</v>
      </c>
      <c r="E104" s="28" t="s">
        <v>27</v>
      </c>
      <c r="F104" s="175">
        <f>SUM('№ 6'!G104)</f>
        <v>624</v>
      </c>
      <c r="G104" s="175">
        <f>SUM('№ 6'!H104)</f>
        <v>624</v>
      </c>
    </row>
    <row r="105" spans="1:7" ht="63.75" hidden="1">
      <c r="A105" s="34" t="s">
        <v>156</v>
      </c>
      <c r="B105" s="22" t="s">
        <v>66</v>
      </c>
      <c r="C105" s="22" t="s">
        <v>13</v>
      </c>
      <c r="D105" s="117" t="s">
        <v>157</v>
      </c>
      <c r="E105" s="23"/>
      <c r="F105" s="176">
        <f>SUM(F106)</f>
        <v>0</v>
      </c>
      <c r="G105" s="176">
        <f>SUM(G106)</f>
        <v>0</v>
      </c>
    </row>
    <row r="106" spans="1:7" ht="25.5" hidden="1">
      <c r="A106" s="26" t="s">
        <v>25</v>
      </c>
      <c r="B106" s="27" t="s">
        <v>66</v>
      </c>
      <c r="C106" s="27" t="s">
        <v>13</v>
      </c>
      <c r="D106" s="119" t="s">
        <v>157</v>
      </c>
      <c r="E106" s="28" t="s">
        <v>27</v>
      </c>
      <c r="F106" s="175">
        <f>SUM('№ 6'!G106)</f>
        <v>0</v>
      </c>
      <c r="G106" s="175">
        <f>SUM('№ 6'!H106)</f>
        <v>0</v>
      </c>
    </row>
    <row r="107" spans="1:7" ht="25.5" hidden="1">
      <c r="A107" s="34" t="s">
        <v>200</v>
      </c>
      <c r="B107" s="22" t="s">
        <v>66</v>
      </c>
      <c r="C107" s="22" t="s">
        <v>13</v>
      </c>
      <c r="D107" s="117" t="s">
        <v>162</v>
      </c>
      <c r="E107" s="23"/>
      <c r="F107" s="176">
        <f>SUM(F108)</f>
        <v>0</v>
      </c>
      <c r="G107" s="176">
        <f>SUM(G108)</f>
        <v>0</v>
      </c>
    </row>
    <row r="108" spans="1:7" ht="25.5" hidden="1">
      <c r="A108" s="26" t="s">
        <v>25</v>
      </c>
      <c r="B108" s="27" t="s">
        <v>66</v>
      </c>
      <c r="C108" s="27" t="s">
        <v>13</v>
      </c>
      <c r="D108" s="119" t="s">
        <v>162</v>
      </c>
      <c r="E108" s="28" t="s">
        <v>27</v>
      </c>
      <c r="F108" s="175">
        <f>SUM('№ 6'!G108)</f>
        <v>0</v>
      </c>
      <c r="G108" s="175">
        <f>SUM('№ 6'!H108)</f>
        <v>0</v>
      </c>
    </row>
    <row r="109" spans="1:7" ht="51" hidden="1">
      <c r="A109" s="34" t="s">
        <v>71</v>
      </c>
      <c r="B109" s="22" t="s">
        <v>66</v>
      </c>
      <c r="C109" s="22" t="s">
        <v>13</v>
      </c>
      <c r="D109" s="23" t="s">
        <v>72</v>
      </c>
      <c r="E109" s="23"/>
      <c r="F109" s="174">
        <f>F110</f>
        <v>0</v>
      </c>
      <c r="G109" s="174">
        <f>G110</f>
        <v>0</v>
      </c>
    </row>
    <row r="110" spans="1:7" s="30" customFormat="1" hidden="1">
      <c r="A110" s="32" t="s">
        <v>37</v>
      </c>
      <c r="B110" s="27" t="s">
        <v>66</v>
      </c>
      <c r="C110" s="27" t="s">
        <v>13</v>
      </c>
      <c r="D110" s="28" t="s">
        <v>72</v>
      </c>
      <c r="E110" s="28" t="s">
        <v>38</v>
      </c>
      <c r="F110" s="44">
        <f>SUM('№ 6'!G110)</f>
        <v>0</v>
      </c>
      <c r="G110" s="44">
        <f>SUM('№ 6'!H110)</f>
        <v>0</v>
      </c>
    </row>
    <row r="111" spans="1:7" s="30" customFormat="1" ht="51" hidden="1">
      <c r="A111" s="34" t="s">
        <v>73</v>
      </c>
      <c r="B111" s="22" t="s">
        <v>66</v>
      </c>
      <c r="C111" s="22" t="s">
        <v>13</v>
      </c>
      <c r="D111" s="23" t="s">
        <v>74</v>
      </c>
      <c r="E111" s="23"/>
      <c r="F111" s="49">
        <f>F112</f>
        <v>0</v>
      </c>
      <c r="G111" s="49">
        <f>G112</f>
        <v>0</v>
      </c>
    </row>
    <row r="112" spans="1:7" s="30" customFormat="1" hidden="1">
      <c r="A112" s="32" t="s">
        <v>37</v>
      </c>
      <c r="B112" s="27" t="s">
        <v>66</v>
      </c>
      <c r="C112" s="27" t="s">
        <v>13</v>
      </c>
      <c r="D112" s="28" t="s">
        <v>74</v>
      </c>
      <c r="E112" s="28" t="s">
        <v>38</v>
      </c>
      <c r="F112" s="44">
        <f>SUM('№ 6'!G112)</f>
        <v>0</v>
      </c>
      <c r="G112" s="44">
        <f>SUM('№ 6'!H112)</f>
        <v>0</v>
      </c>
    </row>
    <row r="113" spans="1:7" s="30" customFormat="1" ht="51" hidden="1">
      <c r="A113" s="34" t="s">
        <v>75</v>
      </c>
      <c r="B113" s="22" t="s">
        <v>66</v>
      </c>
      <c r="C113" s="22" t="s">
        <v>13</v>
      </c>
      <c r="D113" s="23" t="s">
        <v>76</v>
      </c>
      <c r="E113" s="23"/>
      <c r="F113" s="49">
        <f>F114</f>
        <v>0</v>
      </c>
      <c r="G113" s="49">
        <f>G114</f>
        <v>0</v>
      </c>
    </row>
    <row r="114" spans="1:7" s="30" customFormat="1" hidden="1">
      <c r="A114" s="32" t="s">
        <v>37</v>
      </c>
      <c r="B114" s="27" t="s">
        <v>66</v>
      </c>
      <c r="C114" s="27" t="s">
        <v>13</v>
      </c>
      <c r="D114" s="28" t="s">
        <v>76</v>
      </c>
      <c r="E114" s="28" t="s">
        <v>38</v>
      </c>
      <c r="F114" s="44">
        <f>SUM('№ 6'!G114)</f>
        <v>0</v>
      </c>
      <c r="G114" s="44">
        <f>SUM('№ 6'!H114)</f>
        <v>0</v>
      </c>
    </row>
    <row r="115" spans="1:7">
      <c r="A115" s="33" t="s">
        <v>77</v>
      </c>
      <c r="B115" s="17" t="s">
        <v>66</v>
      </c>
      <c r="C115" s="17" t="s">
        <v>19</v>
      </c>
      <c r="D115" s="18"/>
      <c r="E115" s="18"/>
      <c r="F115" s="19">
        <f>SUM(F118+F120+F122+F126)+F132+F116+F128+F130+F124</f>
        <v>10360.188</v>
      </c>
      <c r="G115" s="19">
        <f>SUM(G118+G120+G122+G126)+G132+G116+G128+G130+G124</f>
        <v>10502.234</v>
      </c>
    </row>
    <row r="116" spans="1:7" s="35" customFormat="1" ht="89.25" hidden="1">
      <c r="A116" s="55" t="s">
        <v>78</v>
      </c>
      <c r="B116" s="56" t="s">
        <v>66</v>
      </c>
      <c r="C116" s="56" t="s">
        <v>19</v>
      </c>
      <c r="D116" s="52" t="s">
        <v>79</v>
      </c>
      <c r="E116" s="52"/>
      <c r="F116" s="49">
        <f>F117</f>
        <v>0</v>
      </c>
      <c r="G116" s="49">
        <f>G117</f>
        <v>0</v>
      </c>
    </row>
    <row r="117" spans="1:7" s="35" customFormat="1" ht="25.5" hidden="1">
      <c r="A117" s="57" t="s">
        <v>25</v>
      </c>
      <c r="B117" s="58" t="s">
        <v>66</v>
      </c>
      <c r="C117" s="58" t="s">
        <v>19</v>
      </c>
      <c r="D117" s="53" t="s">
        <v>79</v>
      </c>
      <c r="E117" s="53" t="s">
        <v>27</v>
      </c>
      <c r="F117" s="44"/>
      <c r="G117" s="44"/>
    </row>
    <row r="118" spans="1:7" ht="18" customHeight="1">
      <c r="A118" s="59" t="s">
        <v>191</v>
      </c>
      <c r="B118" s="22" t="s">
        <v>66</v>
      </c>
      <c r="C118" s="22" t="s">
        <v>19</v>
      </c>
      <c r="D118" s="23" t="s">
        <v>80</v>
      </c>
      <c r="E118" s="23"/>
      <c r="F118" s="49">
        <f>F119</f>
        <v>4247</v>
      </c>
      <c r="G118" s="49">
        <f>G119</f>
        <v>4247</v>
      </c>
    </row>
    <row r="119" spans="1:7" ht="25.5">
      <c r="A119" s="26" t="s">
        <v>25</v>
      </c>
      <c r="B119" s="27" t="s">
        <v>66</v>
      </c>
      <c r="C119" s="27" t="s">
        <v>19</v>
      </c>
      <c r="D119" s="28" t="s">
        <v>80</v>
      </c>
      <c r="E119" s="28" t="s">
        <v>27</v>
      </c>
      <c r="F119" s="44">
        <f>SUM('№ 6'!G119)</f>
        <v>4247</v>
      </c>
      <c r="G119" s="44">
        <f>SUM('№ 6'!H119)</f>
        <v>4247</v>
      </c>
    </row>
    <row r="120" spans="1:7">
      <c r="A120" s="59" t="s">
        <v>192</v>
      </c>
      <c r="B120" s="22" t="s">
        <v>66</v>
      </c>
      <c r="C120" s="22" t="s">
        <v>19</v>
      </c>
      <c r="D120" s="23" t="s">
        <v>81</v>
      </c>
      <c r="E120" s="23"/>
      <c r="F120" s="49">
        <f>F121</f>
        <v>276</v>
      </c>
      <c r="G120" s="49">
        <f>G121</f>
        <v>276</v>
      </c>
    </row>
    <row r="121" spans="1:7" s="30" customFormat="1" ht="25.5">
      <c r="A121" s="26" t="s">
        <v>25</v>
      </c>
      <c r="B121" s="27" t="s">
        <v>66</v>
      </c>
      <c r="C121" s="27" t="s">
        <v>19</v>
      </c>
      <c r="D121" s="28" t="s">
        <v>81</v>
      </c>
      <c r="E121" s="28" t="s">
        <v>27</v>
      </c>
      <c r="F121" s="44">
        <f>SUM('№ 6'!G121)</f>
        <v>276</v>
      </c>
      <c r="G121" s="44">
        <f>SUM('№ 6'!H121)</f>
        <v>276</v>
      </c>
    </row>
    <row r="122" spans="1:7">
      <c r="A122" s="59" t="s">
        <v>193</v>
      </c>
      <c r="B122" s="22" t="s">
        <v>66</v>
      </c>
      <c r="C122" s="22" t="s">
        <v>19</v>
      </c>
      <c r="D122" s="23" t="s">
        <v>82</v>
      </c>
      <c r="E122" s="23"/>
      <c r="F122" s="49">
        <f>F123</f>
        <v>400</v>
      </c>
      <c r="G122" s="49">
        <f>G123</f>
        <v>400</v>
      </c>
    </row>
    <row r="123" spans="1:7" s="30" customFormat="1" ht="25.5">
      <c r="A123" s="26" t="s">
        <v>25</v>
      </c>
      <c r="B123" s="27" t="s">
        <v>66</v>
      </c>
      <c r="C123" s="27" t="s">
        <v>19</v>
      </c>
      <c r="D123" s="28" t="s">
        <v>82</v>
      </c>
      <c r="E123" s="28" t="s">
        <v>27</v>
      </c>
      <c r="F123" s="44">
        <f>SUM('№ 6'!G123)</f>
        <v>400</v>
      </c>
      <c r="G123" s="44">
        <f>SUM('№ 6'!H123)</f>
        <v>400</v>
      </c>
    </row>
    <row r="124" spans="1:7" s="30" customFormat="1" ht="63.75">
      <c r="A124" s="55" t="s">
        <v>174</v>
      </c>
      <c r="B124" s="22" t="s">
        <v>66</v>
      </c>
      <c r="C124" s="22" t="s">
        <v>19</v>
      </c>
      <c r="D124" s="23" t="s">
        <v>175</v>
      </c>
      <c r="E124" s="23"/>
      <c r="F124" s="44">
        <f>SUM(F125)</f>
        <v>400</v>
      </c>
      <c r="G124" s="44">
        <f>SUM(G125)</f>
        <v>400</v>
      </c>
    </row>
    <row r="125" spans="1:7" s="30" customFormat="1" ht="25.5">
      <c r="A125" s="57" t="s">
        <v>25</v>
      </c>
      <c r="B125" s="27" t="s">
        <v>66</v>
      </c>
      <c r="C125" s="27" t="s">
        <v>19</v>
      </c>
      <c r="D125" s="28" t="s">
        <v>175</v>
      </c>
      <c r="E125" s="28" t="s">
        <v>27</v>
      </c>
      <c r="F125" s="44">
        <f>SUM('№ 6'!G125)</f>
        <v>400</v>
      </c>
      <c r="G125" s="44">
        <f>SUM('№ 6'!H125)</f>
        <v>400</v>
      </c>
    </row>
    <row r="126" spans="1:7" ht="25.5">
      <c r="A126" s="21" t="s">
        <v>194</v>
      </c>
      <c r="B126" s="22" t="s">
        <v>66</v>
      </c>
      <c r="C126" s="22" t="s">
        <v>19</v>
      </c>
      <c r="D126" s="23" t="s">
        <v>83</v>
      </c>
      <c r="E126" s="23"/>
      <c r="F126" s="49">
        <f>F127</f>
        <v>3037.4</v>
      </c>
      <c r="G126" s="49">
        <f>G127</f>
        <v>3248.4</v>
      </c>
    </row>
    <row r="127" spans="1:7" ht="25.5">
      <c r="A127" s="26" t="s">
        <v>25</v>
      </c>
      <c r="B127" s="27" t="s">
        <v>66</v>
      </c>
      <c r="C127" s="27" t="s">
        <v>19</v>
      </c>
      <c r="D127" s="28" t="s">
        <v>83</v>
      </c>
      <c r="E127" s="28" t="s">
        <v>27</v>
      </c>
      <c r="F127" s="44">
        <f>SUM('№ 6'!G127)</f>
        <v>3037.4</v>
      </c>
      <c r="G127" s="44">
        <f>SUM('№ 6'!H127)</f>
        <v>3248.4</v>
      </c>
    </row>
    <row r="128" spans="1:7" ht="25.5">
      <c r="A128" s="60" t="s">
        <v>195</v>
      </c>
      <c r="B128" s="118" t="s">
        <v>66</v>
      </c>
      <c r="C128" s="118" t="s">
        <v>19</v>
      </c>
      <c r="D128" s="117" t="s">
        <v>133</v>
      </c>
      <c r="E128" s="28"/>
      <c r="F128" s="121">
        <f>SUM(F129)</f>
        <v>1999.788</v>
      </c>
      <c r="G128" s="121">
        <f>SUM(G129)</f>
        <v>1930.8340000000001</v>
      </c>
    </row>
    <row r="129" spans="1:7" ht="25.5">
      <c r="A129" s="26" t="s">
        <v>25</v>
      </c>
      <c r="B129" s="120" t="s">
        <v>66</v>
      </c>
      <c r="C129" s="120" t="s">
        <v>19</v>
      </c>
      <c r="D129" s="119" t="s">
        <v>133</v>
      </c>
      <c r="E129" s="28" t="s">
        <v>27</v>
      </c>
      <c r="F129" s="44">
        <f>SUM('№ 6'!G129)</f>
        <v>1999.788</v>
      </c>
      <c r="G129" s="44">
        <f>SUM('№ 6'!H129)</f>
        <v>1930.8340000000001</v>
      </c>
    </row>
    <row r="130" spans="1:7" ht="89.25" hidden="1">
      <c r="A130" s="60" t="s">
        <v>160</v>
      </c>
      <c r="B130" s="118" t="s">
        <v>66</v>
      </c>
      <c r="C130" s="118" t="s">
        <v>19</v>
      </c>
      <c r="D130" s="117" t="s">
        <v>129</v>
      </c>
      <c r="E130" s="28"/>
      <c r="F130" s="121">
        <f>SUM(F131)</f>
        <v>0</v>
      </c>
      <c r="G130" s="121">
        <f>SUM(G131)</f>
        <v>0</v>
      </c>
    </row>
    <row r="131" spans="1:7" ht="25.5" hidden="1">
      <c r="A131" s="26" t="s">
        <v>25</v>
      </c>
      <c r="B131" s="120" t="s">
        <v>66</v>
      </c>
      <c r="C131" s="120" t="s">
        <v>19</v>
      </c>
      <c r="D131" s="119" t="s">
        <v>129</v>
      </c>
      <c r="E131" s="28" t="s">
        <v>27</v>
      </c>
      <c r="F131" s="44">
        <f>SUM('№ 6'!G131)</f>
        <v>0</v>
      </c>
      <c r="G131" s="44">
        <f>SUM('№ 6'!H131)</f>
        <v>0</v>
      </c>
    </row>
    <row r="132" spans="1:7" s="25" customFormat="1" ht="51" hidden="1">
      <c r="A132" s="60" t="s">
        <v>104</v>
      </c>
      <c r="B132" s="22" t="s">
        <v>66</v>
      </c>
      <c r="C132" s="22" t="s">
        <v>19</v>
      </c>
      <c r="D132" s="23" t="s">
        <v>105</v>
      </c>
      <c r="E132" s="23"/>
      <c r="F132" s="49">
        <f>F133</f>
        <v>0</v>
      </c>
      <c r="G132" s="49">
        <f>G133</f>
        <v>0</v>
      </c>
    </row>
    <row r="133" spans="1:7" s="30" customFormat="1" ht="25.5" hidden="1">
      <c r="A133" s="26" t="s">
        <v>25</v>
      </c>
      <c r="B133" s="27" t="s">
        <v>66</v>
      </c>
      <c r="C133" s="27" t="s">
        <v>19</v>
      </c>
      <c r="D133" s="28" t="s">
        <v>105</v>
      </c>
      <c r="E133" s="28" t="s">
        <v>27</v>
      </c>
      <c r="F133" s="44"/>
      <c r="G133" s="44"/>
    </row>
    <row r="134" spans="1:7" s="30" customFormat="1">
      <c r="A134" s="33" t="s">
        <v>163</v>
      </c>
      <c r="B134" s="17" t="s">
        <v>66</v>
      </c>
      <c r="C134" s="17" t="s">
        <v>66</v>
      </c>
      <c r="D134" s="18"/>
      <c r="E134" s="18"/>
      <c r="F134" s="19">
        <f>F135</f>
        <v>5</v>
      </c>
      <c r="G134" s="19">
        <f>G135</f>
        <v>5</v>
      </c>
    </row>
    <row r="135" spans="1:7" s="30" customFormat="1" ht="38.25">
      <c r="A135" s="34" t="s">
        <v>196</v>
      </c>
      <c r="B135" s="22" t="s">
        <v>66</v>
      </c>
      <c r="C135" s="22" t="s">
        <v>66</v>
      </c>
      <c r="D135" s="23" t="s">
        <v>69</v>
      </c>
      <c r="E135" s="23"/>
      <c r="F135" s="49">
        <f>F136</f>
        <v>5</v>
      </c>
      <c r="G135" s="49">
        <f>G136</f>
        <v>5</v>
      </c>
    </row>
    <row r="136" spans="1:7" s="30" customFormat="1" ht="25.5">
      <c r="A136" s="26" t="s">
        <v>25</v>
      </c>
      <c r="B136" s="27" t="s">
        <v>66</v>
      </c>
      <c r="C136" s="27" t="s">
        <v>66</v>
      </c>
      <c r="D136" s="28" t="s">
        <v>69</v>
      </c>
      <c r="E136" s="28" t="s">
        <v>27</v>
      </c>
      <c r="F136" s="29">
        <f>SUM('№ 6'!G136)</f>
        <v>5</v>
      </c>
      <c r="G136" s="29">
        <f>SUM('№ 6'!H136)</f>
        <v>5</v>
      </c>
    </row>
    <row r="137" spans="1:7" s="61" customFormat="1" ht="15.75">
      <c r="A137" s="50" t="s">
        <v>86</v>
      </c>
      <c r="B137" s="12" t="s">
        <v>87</v>
      </c>
      <c r="C137" s="12"/>
      <c r="D137" s="14"/>
      <c r="E137" s="14"/>
      <c r="F137" s="15">
        <f>F138</f>
        <v>500</v>
      </c>
      <c r="G137" s="15">
        <f>G138</f>
        <v>500</v>
      </c>
    </row>
    <row r="138" spans="1:7" s="51" customFormat="1">
      <c r="A138" s="62" t="s">
        <v>88</v>
      </c>
      <c r="B138" s="17" t="s">
        <v>87</v>
      </c>
      <c r="C138" s="17" t="s">
        <v>11</v>
      </c>
      <c r="D138" s="18"/>
      <c r="E138" s="18"/>
      <c r="F138" s="19">
        <f>F139+F141</f>
        <v>500</v>
      </c>
      <c r="G138" s="19">
        <f>G139+G141</f>
        <v>500</v>
      </c>
    </row>
    <row r="139" spans="1:7" s="25" customFormat="1" ht="25.5">
      <c r="A139" s="34" t="s">
        <v>197</v>
      </c>
      <c r="B139" s="22" t="s">
        <v>87</v>
      </c>
      <c r="C139" s="22" t="s">
        <v>11</v>
      </c>
      <c r="D139" s="23" t="s">
        <v>89</v>
      </c>
      <c r="E139" s="23"/>
      <c r="F139" s="49">
        <f>F140</f>
        <v>500</v>
      </c>
      <c r="G139" s="49">
        <f>G140</f>
        <v>500</v>
      </c>
    </row>
    <row r="140" spans="1:7" s="30" customFormat="1">
      <c r="A140" s="32" t="s">
        <v>37</v>
      </c>
      <c r="B140" s="27" t="s">
        <v>87</v>
      </c>
      <c r="C140" s="27" t="s">
        <v>11</v>
      </c>
      <c r="D140" s="28" t="s">
        <v>89</v>
      </c>
      <c r="E140" s="28" t="s">
        <v>38</v>
      </c>
      <c r="F140" s="44">
        <f>SUM('№ 6'!G140)</f>
        <v>500</v>
      </c>
      <c r="G140" s="44">
        <f>SUM('№ 6'!H140)</f>
        <v>500</v>
      </c>
    </row>
    <row r="141" spans="1:7" s="30" customFormat="1" ht="76.5" hidden="1">
      <c r="A141" s="34" t="s">
        <v>130</v>
      </c>
      <c r="B141" s="22" t="s">
        <v>87</v>
      </c>
      <c r="C141" s="22" t="s">
        <v>11</v>
      </c>
      <c r="D141" s="23" t="s">
        <v>90</v>
      </c>
      <c r="E141" s="23"/>
      <c r="F141" s="44">
        <f>SUM(F142)</f>
        <v>0</v>
      </c>
      <c r="G141" s="44">
        <f>SUM(G142)</f>
        <v>0</v>
      </c>
    </row>
    <row r="142" spans="1:7" s="30" customFormat="1" hidden="1">
      <c r="A142" s="32" t="s">
        <v>37</v>
      </c>
      <c r="B142" s="27" t="s">
        <v>87</v>
      </c>
      <c r="C142" s="27" t="s">
        <v>11</v>
      </c>
      <c r="D142" s="28" t="s">
        <v>90</v>
      </c>
      <c r="E142" s="28" t="s">
        <v>38</v>
      </c>
      <c r="F142" s="44">
        <f>SUM('№ 6'!G142)</f>
        <v>0</v>
      </c>
      <c r="G142" s="44">
        <f>SUM('№ 6'!H142)</f>
        <v>0</v>
      </c>
    </row>
    <row r="143" spans="1:7" ht="15.75">
      <c r="A143" s="45" t="s">
        <v>91</v>
      </c>
      <c r="B143" s="12" t="s">
        <v>51</v>
      </c>
      <c r="C143" s="12"/>
      <c r="D143" s="14"/>
      <c r="E143" s="14"/>
      <c r="F143" s="15">
        <f>SUM(F145)</f>
        <v>109</v>
      </c>
      <c r="G143" s="15">
        <f>SUM(G145)</f>
        <v>109</v>
      </c>
    </row>
    <row r="144" spans="1:7">
      <c r="A144" s="33" t="s">
        <v>92</v>
      </c>
      <c r="B144" s="17" t="s">
        <v>51</v>
      </c>
      <c r="C144" s="17" t="s">
        <v>11</v>
      </c>
      <c r="D144" s="18"/>
      <c r="E144" s="18"/>
      <c r="F144" s="19">
        <f>SUM(F145)</f>
        <v>109</v>
      </c>
      <c r="G144" s="19">
        <f>SUM(G145)</f>
        <v>109</v>
      </c>
    </row>
    <row r="145" spans="1:7" s="25" customFormat="1" ht="25.5">
      <c r="A145" s="21" t="s">
        <v>198</v>
      </c>
      <c r="B145" s="22" t="s">
        <v>51</v>
      </c>
      <c r="C145" s="22" t="s">
        <v>11</v>
      </c>
      <c r="D145" s="23" t="s">
        <v>93</v>
      </c>
      <c r="E145" s="23"/>
      <c r="F145" s="49">
        <f>F146</f>
        <v>109</v>
      </c>
      <c r="G145" s="49">
        <f>G146</f>
        <v>109</v>
      </c>
    </row>
    <row r="146" spans="1:7" s="30" customFormat="1">
      <c r="A146" s="32" t="s">
        <v>32</v>
      </c>
      <c r="B146" s="27" t="s">
        <v>51</v>
      </c>
      <c r="C146" s="27" t="s">
        <v>11</v>
      </c>
      <c r="D146" s="28" t="s">
        <v>93</v>
      </c>
      <c r="E146" s="28" t="s">
        <v>33</v>
      </c>
      <c r="F146" s="44">
        <f>SUM('№ 6'!G146)</f>
        <v>109</v>
      </c>
      <c r="G146" s="44">
        <f>SUM('№ 6'!H146)</f>
        <v>109</v>
      </c>
    </row>
    <row r="147" spans="1:7" ht="15.75">
      <c r="A147" s="204" t="s">
        <v>94</v>
      </c>
      <c r="B147" s="189"/>
      <c r="C147" s="185"/>
      <c r="D147" s="185"/>
      <c r="E147" s="185"/>
      <c r="F147" s="185">
        <f>SUM(F23+F63+F68+F90+F143+F72+F137)</f>
        <v>68717.574260000009</v>
      </c>
      <c r="G147" s="185">
        <f>SUM(G23+G63+G68+G90+G143+G72+G137)</f>
        <v>20799.874</v>
      </c>
    </row>
  </sheetData>
  <mergeCells count="17">
    <mergeCell ref="A9:G9"/>
    <mergeCell ref="A12:G12"/>
    <mergeCell ref="A14:G14"/>
    <mergeCell ref="A10:G10"/>
    <mergeCell ref="A5:G5"/>
    <mergeCell ref="A6:G6"/>
    <mergeCell ref="A7:G7"/>
    <mergeCell ref="A1:G1"/>
    <mergeCell ref="A2:G2"/>
    <mergeCell ref="A3:G3"/>
    <mergeCell ref="A4:G4"/>
    <mergeCell ref="A8:G8"/>
    <mergeCell ref="A11:G11"/>
    <mergeCell ref="A13:G13"/>
    <mergeCell ref="A16:G16"/>
    <mergeCell ref="A17:G17"/>
    <mergeCell ref="A18:G18"/>
  </mergeCells>
  <phoneticPr fontId="15" type="noConversion"/>
  <pageMargins left="0.75" right="0.2" top="0.46" bottom="0.47" header="0.5" footer="0.2"/>
  <pageSetup paperSize="9" scale="71" fitToHeight="6" orientation="portrait" verticalDpi="0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topLeftCell="A70" workbookViewId="0">
      <selection activeCell="A5" sqref="A5:E5"/>
    </sheetView>
  </sheetViews>
  <sheetFormatPr defaultRowHeight="12.75"/>
  <cols>
    <col min="1" max="1" width="75.85546875" style="1" customWidth="1"/>
    <col min="2" max="2" width="17.7109375" style="1" customWidth="1"/>
    <col min="3" max="3" width="8" style="2" customWidth="1"/>
    <col min="4" max="4" width="14.7109375" style="3" customWidth="1"/>
    <col min="5" max="5" width="15.28515625" style="1" customWidth="1"/>
    <col min="6" max="16384" width="9.140625" style="1"/>
  </cols>
  <sheetData>
    <row r="1" spans="1:8" ht="15" customHeight="1">
      <c r="A1" s="287" t="s">
        <v>221</v>
      </c>
      <c r="B1" s="288"/>
      <c r="C1" s="288"/>
      <c r="D1" s="288"/>
      <c r="E1" s="288"/>
      <c r="F1" s="64"/>
      <c r="G1" s="63"/>
      <c r="H1"/>
    </row>
    <row r="2" spans="1:8" ht="14.25" customHeight="1">
      <c r="A2" s="287" t="s">
        <v>95</v>
      </c>
      <c r="B2" s="288"/>
      <c r="C2" s="288"/>
      <c r="D2" s="288"/>
      <c r="E2" s="288"/>
      <c r="F2" s="64"/>
      <c r="G2" s="63"/>
      <c r="H2"/>
    </row>
    <row r="3" spans="1:8" ht="14.25" customHeight="1">
      <c r="A3" s="287" t="s">
        <v>0</v>
      </c>
      <c r="B3" s="288"/>
      <c r="C3" s="288"/>
      <c r="D3" s="288"/>
      <c r="E3" s="288"/>
      <c r="F3" s="64"/>
      <c r="G3" s="63"/>
      <c r="H3"/>
    </row>
    <row r="4" spans="1:8" ht="14.25" customHeight="1">
      <c r="A4" s="287" t="s">
        <v>236</v>
      </c>
      <c r="B4" s="288"/>
      <c r="C4" s="288"/>
      <c r="D4" s="288"/>
      <c r="E4" s="288"/>
      <c r="F4" s="64"/>
      <c r="G4" s="63"/>
      <c r="H4"/>
    </row>
    <row r="5" spans="1:8" ht="14.25" customHeight="1">
      <c r="A5" s="287" t="s">
        <v>96</v>
      </c>
      <c r="B5" s="288"/>
      <c r="C5" s="288"/>
      <c r="D5" s="288"/>
      <c r="E5" s="288"/>
      <c r="F5" s="64"/>
      <c r="G5" s="63"/>
      <c r="H5"/>
    </row>
    <row r="6" spans="1:8" ht="14.25" customHeight="1">
      <c r="A6" s="287" t="s">
        <v>97</v>
      </c>
      <c r="B6" s="288"/>
      <c r="C6" s="288"/>
      <c r="D6" s="288"/>
      <c r="E6" s="288"/>
      <c r="F6" s="64"/>
      <c r="G6" s="63"/>
      <c r="H6"/>
    </row>
    <row r="7" spans="1:8" ht="14.25" customHeight="1">
      <c r="A7" s="287" t="s">
        <v>0</v>
      </c>
      <c r="B7" s="288"/>
      <c r="C7" s="288"/>
      <c r="D7" s="288"/>
      <c r="E7" s="288"/>
      <c r="F7" s="64"/>
      <c r="G7" s="63"/>
      <c r="H7"/>
    </row>
    <row r="8" spans="1:8" ht="14.25" customHeight="1">
      <c r="A8" s="287" t="s">
        <v>98</v>
      </c>
      <c r="B8" s="288"/>
      <c r="C8" s="288"/>
      <c r="D8" s="288"/>
      <c r="E8" s="288"/>
      <c r="F8" s="64"/>
      <c r="G8" s="63"/>
      <c r="H8"/>
    </row>
    <row r="9" spans="1:8" ht="14.25" customHeight="1">
      <c r="A9" s="287" t="s">
        <v>201</v>
      </c>
      <c r="B9" s="288"/>
      <c r="C9" s="288"/>
      <c r="D9" s="288"/>
      <c r="E9" s="288"/>
      <c r="F9" s="64"/>
      <c r="G9" s="63"/>
      <c r="H9"/>
    </row>
    <row r="10" spans="1:8" ht="14.25" customHeight="1">
      <c r="A10" s="287" t="s">
        <v>167</v>
      </c>
      <c r="B10" s="288"/>
      <c r="C10" s="288"/>
      <c r="D10" s="288"/>
      <c r="E10" s="288"/>
      <c r="F10" s="64"/>
      <c r="G10" s="63"/>
      <c r="H10"/>
    </row>
    <row r="11" spans="1:8" ht="14.25" customHeight="1">
      <c r="A11" s="287" t="s">
        <v>225</v>
      </c>
      <c r="B11" s="288"/>
      <c r="C11" s="288"/>
      <c r="D11" s="288"/>
      <c r="E11" s="288"/>
      <c r="F11" s="64"/>
      <c r="G11" s="63"/>
      <c r="H11"/>
    </row>
    <row r="12" spans="1:8" ht="14.25" customHeight="1">
      <c r="A12" s="287" t="s">
        <v>227</v>
      </c>
      <c r="B12" s="288"/>
      <c r="C12" s="288"/>
      <c r="D12" s="288"/>
      <c r="E12" s="288"/>
      <c r="F12" s="64"/>
      <c r="G12" s="63"/>
      <c r="H12"/>
    </row>
    <row r="13" spans="1:8" ht="14.25" customHeight="1">
      <c r="A13" s="287" t="s">
        <v>228</v>
      </c>
      <c r="B13" s="288"/>
      <c r="C13" s="288"/>
      <c r="D13" s="288"/>
      <c r="E13" s="288"/>
      <c r="F13" s="64"/>
      <c r="G13" s="65"/>
      <c r="H13"/>
    </row>
    <row r="14" spans="1:8" ht="14.25" customHeight="1">
      <c r="A14" s="287" t="s">
        <v>235</v>
      </c>
      <c r="B14" s="288"/>
      <c r="C14" s="288"/>
      <c r="D14" s="288"/>
      <c r="E14" s="288"/>
      <c r="F14" s="64"/>
      <c r="G14" s="65"/>
      <c r="H14"/>
    </row>
    <row r="15" spans="1:8">
      <c r="D15" s="70"/>
    </row>
    <row r="16" spans="1:8" ht="15.75">
      <c r="A16" s="290" t="s">
        <v>106</v>
      </c>
      <c r="B16" s="290"/>
      <c r="C16" s="290"/>
      <c r="D16" s="290"/>
      <c r="E16" s="288"/>
    </row>
    <row r="17" spans="1:5" ht="15.75">
      <c r="A17" s="290" t="s">
        <v>107</v>
      </c>
      <c r="B17" s="290"/>
      <c r="C17" s="290"/>
      <c r="D17" s="290"/>
      <c r="E17" s="288"/>
    </row>
    <row r="18" spans="1:5" ht="15.75">
      <c r="A18" s="290" t="s">
        <v>108</v>
      </c>
      <c r="B18" s="290"/>
      <c r="C18" s="290"/>
      <c r="D18" s="290"/>
      <c r="E18" s="288"/>
    </row>
    <row r="19" spans="1:5" ht="15.75">
      <c r="A19" s="290" t="s">
        <v>222</v>
      </c>
      <c r="B19" s="290"/>
      <c r="C19" s="290"/>
      <c r="D19" s="290"/>
      <c r="E19" s="288"/>
    </row>
    <row r="20" spans="1:5" ht="15.75">
      <c r="A20" s="290" t="s">
        <v>220</v>
      </c>
      <c r="B20" s="290"/>
      <c r="C20" s="290"/>
      <c r="D20" s="290"/>
      <c r="E20" s="288"/>
    </row>
    <row r="21" spans="1:5">
      <c r="D21" s="4" t="s">
        <v>2</v>
      </c>
    </row>
    <row r="22" spans="1:5">
      <c r="A22" s="71" t="s">
        <v>3</v>
      </c>
      <c r="B22" s="71" t="s">
        <v>7</v>
      </c>
      <c r="C22" s="71" t="s">
        <v>8</v>
      </c>
      <c r="D22" s="137" t="s">
        <v>223</v>
      </c>
      <c r="E22" s="137" t="s">
        <v>224</v>
      </c>
    </row>
    <row r="23" spans="1:5" ht="36">
      <c r="A23" s="72" t="s">
        <v>9</v>
      </c>
      <c r="B23" s="73"/>
      <c r="C23" s="73"/>
      <c r="D23" s="74"/>
      <c r="E23" s="74"/>
    </row>
    <row r="24" spans="1:5" ht="48.75" customHeight="1">
      <c r="A24" s="75" t="s">
        <v>161</v>
      </c>
      <c r="B24" s="76" t="s">
        <v>109</v>
      </c>
      <c r="C24" s="77"/>
      <c r="D24" s="78">
        <f>D25+D46</f>
        <v>20781.957999999999</v>
      </c>
      <c r="E24" s="78">
        <f>E25+E46</f>
        <v>19787.474000000002</v>
      </c>
    </row>
    <row r="25" spans="1:5" ht="25.5">
      <c r="A25" s="79" t="s">
        <v>110</v>
      </c>
      <c r="B25" s="80" t="s">
        <v>111</v>
      </c>
      <c r="C25" s="81"/>
      <c r="D25" s="82">
        <f>D26+D42</f>
        <v>5580.08</v>
      </c>
      <c r="E25" s="82">
        <f>E26+E42</f>
        <v>5590.24</v>
      </c>
    </row>
    <row r="26" spans="1:5" ht="25.5">
      <c r="A26" s="83" t="s">
        <v>112</v>
      </c>
      <c r="B26" s="84" t="s">
        <v>113</v>
      </c>
      <c r="C26" s="85"/>
      <c r="D26" s="86">
        <f>D27+D32+D36+D34+D40+D38</f>
        <v>5331.2</v>
      </c>
      <c r="E26" s="86">
        <f>E27+E32+E36+E34+E40+E38</f>
        <v>5331.2</v>
      </c>
    </row>
    <row r="27" spans="1:5" s="90" customFormat="1" ht="25.5">
      <c r="A27" s="87" t="s">
        <v>178</v>
      </c>
      <c r="B27" s="88" t="s">
        <v>24</v>
      </c>
      <c r="C27" s="88"/>
      <c r="D27" s="89">
        <f>D28+D29+D30+D31</f>
        <v>4085.7999999999997</v>
      </c>
      <c r="E27" s="89">
        <f>E28+E29+E30+E31</f>
        <v>4085.7999999999997</v>
      </c>
    </row>
    <row r="28" spans="1:5" s="90" customFormat="1" ht="42.75" customHeight="1">
      <c r="A28" s="91" t="s">
        <v>16</v>
      </c>
      <c r="B28" s="92" t="s">
        <v>24</v>
      </c>
      <c r="C28" s="92" t="s">
        <v>17</v>
      </c>
      <c r="D28" s="93">
        <f>SUM('№ 8'!F34)</f>
        <v>2771.6</v>
      </c>
      <c r="E28" s="93">
        <f>SUM('№ 8'!G34)</f>
        <v>2771.6</v>
      </c>
    </row>
    <row r="29" spans="1:5" s="90" customFormat="1" ht="17.25" customHeight="1">
      <c r="A29" s="91" t="s">
        <v>25</v>
      </c>
      <c r="B29" s="92" t="s">
        <v>24</v>
      </c>
      <c r="C29" s="92" t="s">
        <v>27</v>
      </c>
      <c r="D29" s="93">
        <f>SUM('№ 8'!F35+'№ 8'!F55)</f>
        <v>1163.5999999999999</v>
      </c>
      <c r="E29" s="93">
        <f>SUM('№ 8'!G35+'№ 8'!G55)</f>
        <v>1163.5999999999999</v>
      </c>
    </row>
    <row r="30" spans="1:5" s="90" customFormat="1" ht="17.25" hidden="1" customHeight="1">
      <c r="A30" s="91" t="s">
        <v>32</v>
      </c>
      <c r="B30" s="92" t="s">
        <v>24</v>
      </c>
      <c r="C30" s="92" t="s">
        <v>33</v>
      </c>
      <c r="D30" s="93">
        <f>SUM('№ 8'!F56)</f>
        <v>0</v>
      </c>
      <c r="E30" s="93">
        <f>SUM('№ 8'!G56)</f>
        <v>0</v>
      </c>
    </row>
    <row r="31" spans="1:5" s="90" customFormat="1" ht="17.25" customHeight="1">
      <c r="A31" s="91" t="s">
        <v>28</v>
      </c>
      <c r="B31" s="92" t="s">
        <v>24</v>
      </c>
      <c r="C31" s="92" t="s">
        <v>26</v>
      </c>
      <c r="D31" s="93">
        <f>SUM('№ 8'!F37)</f>
        <v>150.6</v>
      </c>
      <c r="E31" s="93">
        <f>SUM('№ 8'!G37)</f>
        <v>150.6</v>
      </c>
    </row>
    <row r="32" spans="1:5" s="94" customFormat="1" ht="25.5">
      <c r="A32" s="87" t="s">
        <v>179</v>
      </c>
      <c r="B32" s="88" t="s">
        <v>29</v>
      </c>
      <c r="C32" s="88"/>
      <c r="D32" s="89">
        <f>D33</f>
        <v>739.4</v>
      </c>
      <c r="E32" s="89">
        <f>E33</f>
        <v>739.4</v>
      </c>
    </row>
    <row r="33" spans="1:5" s="95" customFormat="1" ht="38.25">
      <c r="A33" s="91" t="s">
        <v>16</v>
      </c>
      <c r="B33" s="92" t="s">
        <v>29</v>
      </c>
      <c r="C33" s="92" t="s">
        <v>17</v>
      </c>
      <c r="D33" s="93">
        <f>SUM('№ 8'!F39)</f>
        <v>739.4</v>
      </c>
      <c r="E33" s="93">
        <f>SUM('№ 8'!G39)</f>
        <v>739.4</v>
      </c>
    </row>
    <row r="34" spans="1:5" s="94" customFormat="1" ht="30" customHeight="1">
      <c r="A34" s="96" t="s">
        <v>198</v>
      </c>
      <c r="B34" s="88" t="s">
        <v>93</v>
      </c>
      <c r="C34" s="88"/>
      <c r="D34" s="97">
        <f>D35</f>
        <v>109</v>
      </c>
      <c r="E34" s="97">
        <f>E35</f>
        <v>109</v>
      </c>
    </row>
    <row r="35" spans="1:5" s="94" customFormat="1" ht="19.5" customHeight="1">
      <c r="A35" s="91" t="s">
        <v>32</v>
      </c>
      <c r="B35" s="92" t="s">
        <v>93</v>
      </c>
      <c r="C35" s="92" t="s">
        <v>33</v>
      </c>
      <c r="D35" s="98">
        <f>SUM('№ 8'!F146)</f>
        <v>109</v>
      </c>
      <c r="E35" s="98">
        <f>SUM('№ 8'!G146)</f>
        <v>109</v>
      </c>
    </row>
    <row r="36" spans="1:5" s="95" customFormat="1" ht="34.5" customHeight="1">
      <c r="A36" s="99" t="s">
        <v>182</v>
      </c>
      <c r="B36" s="100" t="s">
        <v>45</v>
      </c>
      <c r="C36" s="100"/>
      <c r="D36" s="101">
        <f>D37</f>
        <v>200</v>
      </c>
      <c r="E36" s="101">
        <f>E37</f>
        <v>200</v>
      </c>
    </row>
    <row r="37" spans="1:5" s="95" customFormat="1">
      <c r="A37" s="91" t="s">
        <v>25</v>
      </c>
      <c r="B37" s="92" t="s">
        <v>45</v>
      </c>
      <c r="C37" s="92" t="s">
        <v>27</v>
      </c>
      <c r="D37" s="98">
        <f>SUM('№ 8'!F58)</f>
        <v>200</v>
      </c>
      <c r="E37" s="98">
        <f>SUM('№ 8'!G58)</f>
        <v>200</v>
      </c>
    </row>
    <row r="38" spans="1:5" s="95" customFormat="1" ht="89.25" hidden="1">
      <c r="A38" s="38" t="s">
        <v>159</v>
      </c>
      <c r="B38" s="23" t="s">
        <v>134</v>
      </c>
      <c r="C38" s="41"/>
      <c r="D38" s="116">
        <f>SUM(D39)</f>
        <v>0</v>
      </c>
      <c r="E38" s="116">
        <f>SUM(E39)</f>
        <v>0</v>
      </c>
    </row>
    <row r="39" spans="1:5" s="95" customFormat="1" ht="38.25" hidden="1">
      <c r="A39" s="26" t="s">
        <v>16</v>
      </c>
      <c r="B39" s="28" t="s">
        <v>135</v>
      </c>
      <c r="C39" s="28" t="s">
        <v>17</v>
      </c>
      <c r="D39" s="98">
        <f>SUM('№ 8'!F60)</f>
        <v>0</v>
      </c>
      <c r="E39" s="98">
        <f>SUM('№ 8'!G60)</f>
        <v>0</v>
      </c>
    </row>
    <row r="40" spans="1:5" s="94" customFormat="1" ht="25.5">
      <c r="A40" s="102" t="s">
        <v>202</v>
      </c>
      <c r="B40" s="103" t="s">
        <v>36</v>
      </c>
      <c r="C40" s="88"/>
      <c r="D40" s="97">
        <f>D41</f>
        <v>197</v>
      </c>
      <c r="E40" s="97">
        <f>E41</f>
        <v>197</v>
      </c>
    </row>
    <row r="41" spans="1:5" s="95" customFormat="1">
      <c r="A41" s="91" t="s">
        <v>37</v>
      </c>
      <c r="B41" s="104" t="s">
        <v>36</v>
      </c>
      <c r="C41" s="92" t="s">
        <v>38</v>
      </c>
      <c r="D41" s="98">
        <f>SUM('№ 8'!F44)</f>
        <v>197</v>
      </c>
      <c r="E41" s="98">
        <f>SUM('№ 8'!G44)</f>
        <v>197</v>
      </c>
    </row>
    <row r="42" spans="1:5" s="94" customFormat="1" ht="27.75" customHeight="1">
      <c r="A42" s="83" t="s">
        <v>114</v>
      </c>
      <c r="B42" s="105" t="s">
        <v>115</v>
      </c>
      <c r="C42" s="106"/>
      <c r="D42" s="107">
        <f>D43</f>
        <v>248.88</v>
      </c>
      <c r="E42" s="107">
        <f>E43</f>
        <v>259.04000000000002</v>
      </c>
    </row>
    <row r="43" spans="1:5" s="90" customFormat="1" ht="25.5">
      <c r="A43" s="108" t="s">
        <v>183</v>
      </c>
      <c r="B43" s="88" t="s">
        <v>48</v>
      </c>
      <c r="C43" s="88"/>
      <c r="D43" s="97">
        <f>D44+D45</f>
        <v>248.88</v>
      </c>
      <c r="E43" s="97">
        <f>E44+E45</f>
        <v>259.04000000000002</v>
      </c>
    </row>
    <row r="44" spans="1:5" s="95" customFormat="1" ht="38.25">
      <c r="A44" s="91" t="s">
        <v>16</v>
      </c>
      <c r="B44" s="92" t="s">
        <v>48</v>
      </c>
      <c r="C44" s="92" t="s">
        <v>17</v>
      </c>
      <c r="D44" s="98">
        <f>SUM('№ 8'!F66)</f>
        <v>196.07999999999998</v>
      </c>
      <c r="E44" s="98">
        <f>SUM('№ 8'!G66)</f>
        <v>195.44</v>
      </c>
    </row>
    <row r="45" spans="1:5" s="109" customFormat="1" ht="18.75" customHeight="1">
      <c r="A45" s="91" t="s">
        <v>25</v>
      </c>
      <c r="B45" s="92" t="s">
        <v>116</v>
      </c>
      <c r="C45" s="92" t="s">
        <v>27</v>
      </c>
      <c r="D45" s="98">
        <f>SUM('№ 8'!F67)</f>
        <v>52.8</v>
      </c>
      <c r="E45" s="98">
        <f>SUM('№ 8'!G67)</f>
        <v>63.6</v>
      </c>
    </row>
    <row r="46" spans="1:5" s="109" customFormat="1" ht="30.75" customHeight="1">
      <c r="A46" s="79" t="s">
        <v>117</v>
      </c>
      <c r="B46" s="110" t="s">
        <v>118</v>
      </c>
      <c r="C46" s="111"/>
      <c r="D46" s="112">
        <f>D47+D50+D53+D58+D67+D70+D77+D80</f>
        <v>15201.878000000001</v>
      </c>
      <c r="E46" s="112">
        <f>E47+E50+E53+E58+E67+E70+E77+E80</f>
        <v>14197.234</v>
      </c>
    </row>
    <row r="47" spans="1:5" s="109" customFormat="1" ht="30.75" customHeight="1">
      <c r="A47" s="83" t="s">
        <v>119</v>
      </c>
      <c r="B47" s="105" t="s">
        <v>120</v>
      </c>
      <c r="C47" s="105"/>
      <c r="D47" s="107">
        <f>D48</f>
        <v>4247</v>
      </c>
      <c r="E47" s="107">
        <f>E48</f>
        <v>4247</v>
      </c>
    </row>
    <row r="48" spans="1:5" s="114" customFormat="1">
      <c r="A48" s="113" t="s">
        <v>191</v>
      </c>
      <c r="B48" s="88" t="s">
        <v>80</v>
      </c>
      <c r="C48" s="88"/>
      <c r="D48" s="97">
        <f>D49</f>
        <v>4247</v>
      </c>
      <c r="E48" s="97">
        <f>E49</f>
        <v>4247</v>
      </c>
    </row>
    <row r="49" spans="1:5" s="94" customFormat="1" ht="26.25" customHeight="1">
      <c r="A49" s="91" t="s">
        <v>25</v>
      </c>
      <c r="B49" s="92" t="s">
        <v>80</v>
      </c>
      <c r="C49" s="92" t="s">
        <v>27</v>
      </c>
      <c r="D49" s="98">
        <f>SUM('№ 8'!F119)</f>
        <v>4247</v>
      </c>
      <c r="E49" s="98">
        <f>SUM('№ 8'!G119)</f>
        <v>4247</v>
      </c>
    </row>
    <row r="50" spans="1:5" s="94" customFormat="1" ht="26.25" customHeight="1">
      <c r="A50" s="83" t="s">
        <v>121</v>
      </c>
      <c r="B50" s="105" t="s">
        <v>122</v>
      </c>
      <c r="C50" s="105"/>
      <c r="D50" s="107">
        <f>D51</f>
        <v>276</v>
      </c>
      <c r="E50" s="107">
        <f>E51</f>
        <v>276</v>
      </c>
    </row>
    <row r="51" spans="1:5" s="94" customFormat="1">
      <c r="A51" s="113" t="s">
        <v>203</v>
      </c>
      <c r="B51" s="88" t="s">
        <v>81</v>
      </c>
      <c r="C51" s="88"/>
      <c r="D51" s="97">
        <f>D52</f>
        <v>276</v>
      </c>
      <c r="E51" s="97">
        <f>E52</f>
        <v>276</v>
      </c>
    </row>
    <row r="52" spans="1:5" s="95" customFormat="1">
      <c r="A52" s="91" t="s">
        <v>25</v>
      </c>
      <c r="B52" s="92" t="s">
        <v>81</v>
      </c>
      <c r="C52" s="92" t="s">
        <v>27</v>
      </c>
      <c r="D52" s="98">
        <f>SUM('№ 8'!F121)</f>
        <v>276</v>
      </c>
      <c r="E52" s="98">
        <f>SUM('№ 8'!G121)</f>
        <v>276</v>
      </c>
    </row>
    <row r="53" spans="1:5" s="95" customFormat="1" ht="25.5" customHeight="1">
      <c r="A53" s="83" t="s">
        <v>123</v>
      </c>
      <c r="B53" s="105" t="s">
        <v>124</v>
      </c>
      <c r="C53" s="106"/>
      <c r="D53" s="107">
        <f>D54+D56</f>
        <v>800</v>
      </c>
      <c r="E53" s="107">
        <f>E54+E56</f>
        <v>800</v>
      </c>
    </row>
    <row r="54" spans="1:5" s="94" customFormat="1" ht="16.5" customHeight="1">
      <c r="A54" s="196" t="s">
        <v>204</v>
      </c>
      <c r="B54" s="191" t="s">
        <v>82</v>
      </c>
      <c r="C54" s="191"/>
      <c r="D54" s="197">
        <f>D55</f>
        <v>400</v>
      </c>
      <c r="E54" s="197">
        <f>E55</f>
        <v>400</v>
      </c>
    </row>
    <row r="55" spans="1:5" s="95" customFormat="1" ht="26.25" customHeight="1">
      <c r="A55" s="125" t="s">
        <v>25</v>
      </c>
      <c r="B55" s="132" t="s">
        <v>82</v>
      </c>
      <c r="C55" s="132" t="s">
        <v>27</v>
      </c>
      <c r="D55" s="133">
        <f>SUM('№ 8'!F123)</f>
        <v>400</v>
      </c>
      <c r="E55" s="133">
        <f>SUM('№ 8'!G123)</f>
        <v>400</v>
      </c>
    </row>
    <row r="56" spans="1:5" s="95" customFormat="1" ht="53.25" customHeight="1">
      <c r="A56" s="201" t="s">
        <v>174</v>
      </c>
      <c r="B56" s="147" t="s">
        <v>175</v>
      </c>
      <c r="C56" s="147"/>
      <c r="D56" s="135">
        <f>SUM(D57)</f>
        <v>400</v>
      </c>
      <c r="E56" s="135">
        <f>SUM(E57)</f>
        <v>400</v>
      </c>
    </row>
    <row r="57" spans="1:5" s="95" customFormat="1" ht="26.25" customHeight="1">
      <c r="A57" s="202" t="s">
        <v>25</v>
      </c>
      <c r="B57" s="132" t="s">
        <v>175</v>
      </c>
      <c r="C57" s="132" t="s">
        <v>27</v>
      </c>
      <c r="D57" s="133">
        <f>SUM('№ 8'!F125)</f>
        <v>400</v>
      </c>
      <c r="E57" s="133">
        <f>SUM('№ 8'!G125)</f>
        <v>400</v>
      </c>
    </row>
    <row r="58" spans="1:5" s="95" customFormat="1" ht="26.25" customHeight="1">
      <c r="A58" s="164" t="s">
        <v>125</v>
      </c>
      <c r="B58" s="165" t="s">
        <v>126</v>
      </c>
      <c r="C58" s="166"/>
      <c r="D58" s="203">
        <f>D59+D85+D87+D61+D63+D65</f>
        <v>5037.1880000000001</v>
      </c>
      <c r="E58" s="203">
        <f>E59+E85+E87+E61+E63+E65</f>
        <v>5179.2340000000004</v>
      </c>
    </row>
    <row r="59" spans="1:5" s="90" customFormat="1" ht="25.5">
      <c r="A59" s="198" t="s">
        <v>205</v>
      </c>
      <c r="B59" s="199" t="s">
        <v>83</v>
      </c>
      <c r="C59" s="199"/>
      <c r="D59" s="200">
        <f>D60</f>
        <v>3037.4</v>
      </c>
      <c r="E59" s="200">
        <f>E60</f>
        <v>3248.4</v>
      </c>
    </row>
    <row r="60" spans="1:5" s="95" customFormat="1">
      <c r="A60" s="125" t="s">
        <v>25</v>
      </c>
      <c r="B60" s="132" t="s">
        <v>83</v>
      </c>
      <c r="C60" s="132" t="s">
        <v>27</v>
      </c>
      <c r="D60" s="190">
        <f>SUM('№ 8'!F127)</f>
        <v>3037.4</v>
      </c>
      <c r="E60" s="190">
        <f>SUM('№ 8'!G127)</f>
        <v>3248.4</v>
      </c>
    </row>
    <row r="61" spans="1:5" s="95" customFormat="1" ht="25.5" hidden="1">
      <c r="A61" s="146" t="s">
        <v>168</v>
      </c>
      <c r="B61" s="131" t="s">
        <v>169</v>
      </c>
      <c r="C61" s="132"/>
      <c r="D61" s="195">
        <f>SUM(D62)</f>
        <v>0</v>
      </c>
      <c r="E61" s="195">
        <f>SUM(E62)</f>
        <v>0</v>
      </c>
    </row>
    <row r="62" spans="1:5" s="95" customFormat="1" hidden="1">
      <c r="A62" s="125" t="s">
        <v>25</v>
      </c>
      <c r="B62" s="132" t="s">
        <v>169</v>
      </c>
      <c r="C62" s="132" t="s">
        <v>27</v>
      </c>
      <c r="D62" s="190"/>
      <c r="E62" s="190"/>
    </row>
    <row r="63" spans="1:5" s="95" customFormat="1" ht="38.25" hidden="1">
      <c r="A63" s="146" t="s">
        <v>170</v>
      </c>
      <c r="B63" s="131" t="s">
        <v>171</v>
      </c>
      <c r="C63" s="132"/>
      <c r="D63" s="195">
        <f>SUM(D64)</f>
        <v>0</v>
      </c>
      <c r="E63" s="195">
        <f>SUM(E64)</f>
        <v>0</v>
      </c>
    </row>
    <row r="64" spans="1:5" s="95" customFormat="1" hidden="1">
      <c r="A64" s="125" t="s">
        <v>25</v>
      </c>
      <c r="B64" s="132" t="s">
        <v>171</v>
      </c>
      <c r="C64" s="132" t="s">
        <v>27</v>
      </c>
      <c r="D64" s="190"/>
      <c r="E64" s="190"/>
    </row>
    <row r="65" spans="1:5" s="95" customFormat="1" ht="38.25" hidden="1">
      <c r="A65" s="146" t="s">
        <v>172</v>
      </c>
      <c r="B65" s="131" t="s">
        <v>173</v>
      </c>
      <c r="C65" s="132"/>
      <c r="D65" s="195">
        <f>SUM(D66)</f>
        <v>0</v>
      </c>
      <c r="E65" s="195">
        <f>SUM(E66)</f>
        <v>0</v>
      </c>
    </row>
    <row r="66" spans="1:5" s="95" customFormat="1" hidden="1">
      <c r="A66" s="125" t="s">
        <v>25</v>
      </c>
      <c r="B66" s="132" t="s">
        <v>173</v>
      </c>
      <c r="C66" s="132" t="s">
        <v>27</v>
      </c>
      <c r="D66" s="190">
        <f>SUM('№ 8'!F100)</f>
        <v>0</v>
      </c>
      <c r="E66" s="190">
        <f>SUM('№ 8'!G100)</f>
        <v>0</v>
      </c>
    </row>
    <row r="67" spans="1:5" s="95" customFormat="1">
      <c r="A67" s="192" t="s">
        <v>144</v>
      </c>
      <c r="B67" s="193" t="s">
        <v>145</v>
      </c>
      <c r="C67" s="194"/>
      <c r="D67" s="153">
        <f>D68</f>
        <v>356</v>
      </c>
      <c r="E67" s="153">
        <f>E68</f>
        <v>356</v>
      </c>
    </row>
    <row r="68" spans="1:5" s="95" customFormat="1" ht="25.5">
      <c r="A68" s="31" t="s">
        <v>206</v>
      </c>
      <c r="B68" s="23" t="s">
        <v>146</v>
      </c>
      <c r="C68" s="92"/>
      <c r="D68" s="154">
        <f>SUM(D69)</f>
        <v>356</v>
      </c>
      <c r="E68" s="154">
        <f>SUM(E69)</f>
        <v>356</v>
      </c>
    </row>
    <row r="69" spans="1:5" s="95" customFormat="1">
      <c r="A69" s="26" t="s">
        <v>25</v>
      </c>
      <c r="B69" s="28" t="s">
        <v>146</v>
      </c>
      <c r="C69" s="92" t="s">
        <v>27</v>
      </c>
      <c r="D69" s="154">
        <f>SUM('№ 8'!F71)</f>
        <v>356</v>
      </c>
      <c r="E69" s="154">
        <f>SUM('№ 8'!G71)</f>
        <v>356</v>
      </c>
    </row>
    <row r="70" spans="1:5" s="95" customFormat="1" ht="38.25">
      <c r="A70" s="155" t="s">
        <v>147</v>
      </c>
      <c r="B70" s="156" t="s">
        <v>148</v>
      </c>
      <c r="C70" s="157"/>
      <c r="D70" s="158">
        <f>D71+D73+D75</f>
        <v>3861.69</v>
      </c>
      <c r="E70" s="158">
        <f>E71+E73+E75</f>
        <v>2715</v>
      </c>
    </row>
    <row r="71" spans="1:5" s="95" customFormat="1" ht="38.25">
      <c r="A71" s="142" t="s">
        <v>207</v>
      </c>
      <c r="B71" s="143" t="s">
        <v>141</v>
      </c>
      <c r="C71" s="143"/>
      <c r="D71" s="159">
        <f>SUM(D72)</f>
        <v>2659</v>
      </c>
      <c r="E71" s="159">
        <f>SUM(E72)</f>
        <v>2715</v>
      </c>
    </row>
    <row r="72" spans="1:5" s="95" customFormat="1">
      <c r="A72" s="125" t="s">
        <v>25</v>
      </c>
      <c r="B72" s="144" t="s">
        <v>141</v>
      </c>
      <c r="C72" s="144" t="s">
        <v>27</v>
      </c>
      <c r="D72" s="159">
        <f>SUM('№ 8'!F78)</f>
        <v>2659</v>
      </c>
      <c r="E72" s="159">
        <f>SUM('№ 8'!G78)</f>
        <v>2715</v>
      </c>
    </row>
    <row r="73" spans="1:5" s="95" customFormat="1" ht="51" hidden="1">
      <c r="A73" s="146" t="s">
        <v>208</v>
      </c>
      <c r="B73" s="143" t="s">
        <v>142</v>
      </c>
      <c r="C73" s="160"/>
      <c r="D73" s="161">
        <f>SUM(D74)</f>
        <v>1202.69</v>
      </c>
      <c r="E73" s="161">
        <f>SUM(E74)</f>
        <v>0</v>
      </c>
    </row>
    <row r="74" spans="1:5" s="95" customFormat="1" hidden="1">
      <c r="A74" s="125" t="s">
        <v>25</v>
      </c>
      <c r="B74" s="144" t="s">
        <v>142</v>
      </c>
      <c r="C74" s="144" t="s">
        <v>27</v>
      </c>
      <c r="D74" s="161">
        <f>SUM('№ 8'!F80)</f>
        <v>1202.69</v>
      </c>
      <c r="E74" s="161">
        <f>SUM('№ 8'!G80)</f>
        <v>0</v>
      </c>
    </row>
    <row r="75" spans="1:5" s="95" customFormat="1" ht="51" hidden="1">
      <c r="A75" s="124" t="s">
        <v>209</v>
      </c>
      <c r="B75" s="143" t="s">
        <v>143</v>
      </c>
      <c r="C75" s="160"/>
      <c r="D75" s="162">
        <f>SUM(D76)</f>
        <v>0</v>
      </c>
      <c r="E75" s="162">
        <f>SUM(E76)</f>
        <v>0</v>
      </c>
    </row>
    <row r="76" spans="1:5" s="95" customFormat="1" hidden="1">
      <c r="A76" s="125" t="s">
        <v>25</v>
      </c>
      <c r="B76" s="144" t="s">
        <v>143</v>
      </c>
      <c r="C76" s="144" t="s">
        <v>27</v>
      </c>
      <c r="D76" s="163">
        <f>SUM('№ 8'!F82)</f>
        <v>0</v>
      </c>
      <c r="E76" s="163">
        <f>SUM('№ 8'!G82)</f>
        <v>0</v>
      </c>
    </row>
    <row r="77" spans="1:5" s="95" customFormat="1" ht="25.5" hidden="1">
      <c r="A77" s="164" t="s">
        <v>149</v>
      </c>
      <c r="B77" s="165" t="s">
        <v>150</v>
      </c>
      <c r="C77" s="166"/>
      <c r="D77" s="167">
        <f>D78</f>
        <v>0</v>
      </c>
      <c r="E77" s="167">
        <f>E78</f>
        <v>0</v>
      </c>
    </row>
    <row r="78" spans="1:5" s="95" customFormat="1" ht="51" hidden="1">
      <c r="A78" s="168" t="s">
        <v>151</v>
      </c>
      <c r="B78" s="169" t="s">
        <v>152</v>
      </c>
      <c r="C78" s="170"/>
      <c r="D78" s="171">
        <f>SUM(D79)</f>
        <v>0</v>
      </c>
      <c r="E78" s="171">
        <f>SUM(E79)</f>
        <v>0</v>
      </c>
    </row>
    <row r="79" spans="1:5" s="95" customFormat="1" hidden="1">
      <c r="A79" s="26" t="s">
        <v>37</v>
      </c>
      <c r="B79" s="28" t="s">
        <v>152</v>
      </c>
      <c r="C79" s="28" t="s">
        <v>38</v>
      </c>
      <c r="D79" s="154">
        <f>SUM('№ 8'!F102)</f>
        <v>0</v>
      </c>
      <c r="E79" s="154">
        <f>SUM('№ 8'!G102)</f>
        <v>0</v>
      </c>
    </row>
    <row r="80" spans="1:5" s="95" customFormat="1" ht="25.5">
      <c r="A80" s="155" t="s">
        <v>153</v>
      </c>
      <c r="B80" s="156" t="s">
        <v>154</v>
      </c>
      <c r="C80" s="157"/>
      <c r="D80" s="158">
        <f>D81+D83</f>
        <v>624</v>
      </c>
      <c r="E80" s="158">
        <f>E81+E83</f>
        <v>624</v>
      </c>
    </row>
    <row r="81" spans="1:5" s="95" customFormat="1">
      <c r="A81" s="146" t="s">
        <v>210</v>
      </c>
      <c r="B81" s="131" t="s">
        <v>155</v>
      </c>
      <c r="C81" s="147"/>
      <c r="D81" s="159">
        <f>SUM(D82)</f>
        <v>624</v>
      </c>
      <c r="E81" s="159">
        <f>SUM(E82)</f>
        <v>624</v>
      </c>
    </row>
    <row r="82" spans="1:5" s="95" customFormat="1">
      <c r="A82" s="125" t="s">
        <v>25</v>
      </c>
      <c r="B82" s="132" t="s">
        <v>155</v>
      </c>
      <c r="C82" s="132" t="s">
        <v>27</v>
      </c>
      <c r="D82" s="159">
        <f>SUM('№ 8'!F104)</f>
        <v>624</v>
      </c>
      <c r="E82" s="159">
        <f>SUM('№ 8'!G104)</f>
        <v>624</v>
      </c>
    </row>
    <row r="83" spans="1:5" s="95" customFormat="1" ht="51" hidden="1">
      <c r="A83" s="146" t="s">
        <v>156</v>
      </c>
      <c r="B83" s="131" t="s">
        <v>157</v>
      </c>
      <c r="C83" s="147"/>
      <c r="D83" s="172">
        <f>D84</f>
        <v>0</v>
      </c>
      <c r="E83" s="172">
        <f>E84</f>
        <v>0</v>
      </c>
    </row>
    <row r="84" spans="1:5" s="95" customFormat="1" hidden="1">
      <c r="A84" s="125" t="s">
        <v>25</v>
      </c>
      <c r="B84" s="134" t="s">
        <v>157</v>
      </c>
      <c r="C84" s="132" t="s">
        <v>27</v>
      </c>
      <c r="D84" s="173">
        <f>SUM('№ 8'!F106)</f>
        <v>0</v>
      </c>
      <c r="E84" s="173">
        <f>SUM('№ 8'!G106)</f>
        <v>0</v>
      </c>
    </row>
    <row r="85" spans="1:5" s="95" customFormat="1" ht="25.5">
      <c r="A85" s="124" t="s">
        <v>195</v>
      </c>
      <c r="B85" s="131" t="s">
        <v>133</v>
      </c>
      <c r="C85" s="132"/>
      <c r="D85" s="135">
        <f>SUM(D86)</f>
        <v>1999.788</v>
      </c>
      <c r="E85" s="135">
        <f>SUM(E86)</f>
        <v>1930.8340000000001</v>
      </c>
    </row>
    <row r="86" spans="1:5" s="95" customFormat="1">
      <c r="A86" s="125" t="s">
        <v>25</v>
      </c>
      <c r="B86" s="134" t="s">
        <v>133</v>
      </c>
      <c r="C86" s="132" t="s">
        <v>27</v>
      </c>
      <c r="D86" s="133">
        <f>SUM('№ 8'!F129)</f>
        <v>1999.788</v>
      </c>
      <c r="E86" s="133">
        <f>SUM('№ 8'!G129)</f>
        <v>1930.8340000000001</v>
      </c>
    </row>
    <row r="87" spans="1:5" s="95" customFormat="1" ht="76.5" hidden="1">
      <c r="A87" s="124" t="s">
        <v>160</v>
      </c>
      <c r="B87" s="131" t="s">
        <v>129</v>
      </c>
      <c r="C87" s="132"/>
      <c r="D87" s="135">
        <f>SUM(D88)</f>
        <v>0</v>
      </c>
      <c r="E87" s="135">
        <f>SUM(E88)</f>
        <v>0</v>
      </c>
    </row>
    <row r="88" spans="1:5" s="95" customFormat="1" hidden="1">
      <c r="A88" s="125" t="s">
        <v>25</v>
      </c>
      <c r="B88" s="134" t="s">
        <v>129</v>
      </c>
      <c r="C88" s="132" t="s">
        <v>27</v>
      </c>
      <c r="D88" s="133">
        <f>SUM('№ 8'!F131)</f>
        <v>0</v>
      </c>
      <c r="E88" s="133">
        <f>SUM('№ 8'!G131)</f>
        <v>0</v>
      </c>
    </row>
    <row r="89" spans="1:5" s="115" customFormat="1" ht="15.75">
      <c r="A89" s="123" t="s">
        <v>127</v>
      </c>
      <c r="B89" s="128" t="s">
        <v>128</v>
      </c>
      <c r="C89" s="129"/>
      <c r="D89" s="130">
        <f>D90+D92+D94++D97+D99+D105+D101+D109+D111+D113+D115+D117+D119+D106+D123+D121+D103+D125</f>
        <v>47935.616260000003</v>
      </c>
      <c r="E89" s="130">
        <f>E90+E92+E94++E97+E99+E105+E101+E109+E111+E113+E115+E117+E119+E106+E123+E121+E103+E125</f>
        <v>1012.4</v>
      </c>
    </row>
    <row r="90" spans="1:5" s="94" customFormat="1" ht="33" customHeight="1">
      <c r="A90" s="87" t="s">
        <v>211</v>
      </c>
      <c r="B90" s="88" t="s">
        <v>20</v>
      </c>
      <c r="C90" s="88"/>
      <c r="D90" s="89">
        <f>D91</f>
        <v>1.8</v>
      </c>
      <c r="E90" s="89">
        <f>E91</f>
        <v>1.8</v>
      </c>
    </row>
    <row r="91" spans="1:5" s="94" customFormat="1" ht="13.5" customHeight="1">
      <c r="A91" s="91" t="s">
        <v>16</v>
      </c>
      <c r="B91" s="92" t="s">
        <v>20</v>
      </c>
      <c r="C91" s="92" t="s">
        <v>17</v>
      </c>
      <c r="D91" s="93">
        <f>SUM('№ 8'!F29)</f>
        <v>1.8</v>
      </c>
      <c r="E91" s="93">
        <f>SUM('№ 8'!G29)</f>
        <v>1.8</v>
      </c>
    </row>
    <row r="92" spans="1:5" s="94" customFormat="1" ht="38.25">
      <c r="A92" s="87" t="s">
        <v>212</v>
      </c>
      <c r="B92" s="88" t="s">
        <v>21</v>
      </c>
      <c r="C92" s="88"/>
      <c r="D92" s="89">
        <f>D93</f>
        <v>15.6</v>
      </c>
      <c r="E92" s="89">
        <f>E93</f>
        <v>15.6</v>
      </c>
    </row>
    <row r="93" spans="1:5" s="95" customFormat="1" ht="38.25">
      <c r="A93" s="91" t="s">
        <v>16</v>
      </c>
      <c r="B93" s="92" t="s">
        <v>21</v>
      </c>
      <c r="C93" s="92" t="s">
        <v>17</v>
      </c>
      <c r="D93" s="93">
        <f>SUM('№ 8'!F31)</f>
        <v>15.6</v>
      </c>
      <c r="E93" s="93">
        <f>SUM('№ 8'!G31)</f>
        <v>15.6</v>
      </c>
    </row>
    <row r="94" spans="1:5" s="95" customFormat="1">
      <c r="A94" s="87" t="s">
        <v>213</v>
      </c>
      <c r="B94" s="88" t="s">
        <v>31</v>
      </c>
      <c r="C94" s="88"/>
      <c r="D94" s="89">
        <f>SUM(D95:D96)</f>
        <v>400</v>
      </c>
      <c r="E94" s="89">
        <f>SUM(E95:E96)</f>
        <v>400</v>
      </c>
    </row>
    <row r="95" spans="1:5" s="95" customFormat="1">
      <c r="A95" s="91" t="s">
        <v>32</v>
      </c>
      <c r="B95" s="92" t="s">
        <v>31</v>
      </c>
      <c r="C95" s="92" t="s">
        <v>33</v>
      </c>
      <c r="D95" s="93">
        <f>SUM('№ 8'!F41)</f>
        <v>0</v>
      </c>
      <c r="E95" s="93">
        <f>SUM('№ 8'!G41)</f>
        <v>0</v>
      </c>
    </row>
    <row r="96" spans="1:5" s="95" customFormat="1">
      <c r="A96" s="32" t="s">
        <v>28</v>
      </c>
      <c r="B96" s="92" t="s">
        <v>31</v>
      </c>
      <c r="C96" s="92" t="s">
        <v>26</v>
      </c>
      <c r="D96" s="93">
        <f>SUM('№ 8'!F47)</f>
        <v>400</v>
      </c>
      <c r="E96" s="93">
        <f>SUM('№ 8'!G47)</f>
        <v>400</v>
      </c>
    </row>
    <row r="97" spans="1:5" s="95" customFormat="1" ht="51" hidden="1">
      <c r="A97" s="60" t="s">
        <v>136</v>
      </c>
      <c r="B97" s="41" t="s">
        <v>137</v>
      </c>
      <c r="C97" s="41"/>
      <c r="D97" s="138">
        <f>SUM(D98)</f>
        <v>0</v>
      </c>
      <c r="E97" s="138">
        <f>SUM(E98)</f>
        <v>0</v>
      </c>
    </row>
    <row r="98" spans="1:5" s="95" customFormat="1" hidden="1">
      <c r="A98" s="26" t="s">
        <v>25</v>
      </c>
      <c r="B98" s="28" t="s">
        <v>137</v>
      </c>
      <c r="C98" s="28" t="s">
        <v>27</v>
      </c>
      <c r="D98" s="93">
        <f>SUM('№ 8'!F62)</f>
        <v>0</v>
      </c>
      <c r="E98" s="93">
        <f>SUM('№ 8'!G62)</f>
        <v>0</v>
      </c>
    </row>
    <row r="99" spans="1:5" s="94" customFormat="1" ht="56.25" hidden="1" customHeight="1">
      <c r="A99" s="87" t="s">
        <v>52</v>
      </c>
      <c r="B99" s="88" t="s">
        <v>53</v>
      </c>
      <c r="C99" s="88"/>
      <c r="D99" s="97">
        <f>D100</f>
        <v>0</v>
      </c>
      <c r="E99" s="97">
        <f>E100</f>
        <v>0</v>
      </c>
    </row>
    <row r="100" spans="1:5" s="94" customFormat="1" hidden="1">
      <c r="A100" s="91" t="s">
        <v>25</v>
      </c>
      <c r="B100" s="92" t="s">
        <v>53</v>
      </c>
      <c r="C100" s="92" t="s">
        <v>27</v>
      </c>
      <c r="D100" s="98"/>
      <c r="E100" s="98"/>
    </row>
    <row r="101" spans="1:5" s="94" customFormat="1" ht="25.5">
      <c r="A101" s="102" t="s">
        <v>214</v>
      </c>
      <c r="B101" s="88" t="s">
        <v>69</v>
      </c>
      <c r="C101" s="88"/>
      <c r="D101" s="97">
        <f>D102</f>
        <v>5</v>
      </c>
      <c r="E101" s="97">
        <f>E102</f>
        <v>5</v>
      </c>
    </row>
    <row r="102" spans="1:5" s="95" customFormat="1">
      <c r="A102" s="26" t="s">
        <v>25</v>
      </c>
      <c r="B102" s="92" t="s">
        <v>69</v>
      </c>
      <c r="C102" s="92" t="s">
        <v>27</v>
      </c>
      <c r="D102" s="98">
        <f>SUM('№ 8'!F93+'№ 8'!F136)</f>
        <v>5</v>
      </c>
      <c r="E102" s="98">
        <f>SUM('№ 8'!G93+'№ 8'!G136)</f>
        <v>5</v>
      </c>
    </row>
    <row r="103" spans="1:5" s="95" customFormat="1" ht="25.5" hidden="1">
      <c r="A103" s="34" t="s">
        <v>215</v>
      </c>
      <c r="B103" s="117" t="s">
        <v>162</v>
      </c>
      <c r="C103" s="23"/>
      <c r="D103" s="116">
        <f>SUM(D104)</f>
        <v>0</v>
      </c>
      <c r="E103" s="116">
        <f>SUM(E104)</f>
        <v>0</v>
      </c>
    </row>
    <row r="104" spans="1:5" s="95" customFormat="1" hidden="1">
      <c r="A104" s="26" t="s">
        <v>25</v>
      </c>
      <c r="B104" s="119" t="s">
        <v>162</v>
      </c>
      <c r="C104" s="28" t="s">
        <v>27</v>
      </c>
      <c r="D104" s="98">
        <f>SUM('№ 8'!F108)</f>
        <v>0</v>
      </c>
      <c r="E104" s="98">
        <f>SUM('№ 8'!G108)</f>
        <v>0</v>
      </c>
    </row>
    <row r="105" spans="1:5" s="94" customFormat="1" ht="51" hidden="1">
      <c r="A105" s="102" t="s">
        <v>57</v>
      </c>
      <c r="B105" s="103" t="s">
        <v>58</v>
      </c>
      <c r="C105" s="88"/>
      <c r="D105" s="97">
        <f>D108</f>
        <v>0</v>
      </c>
      <c r="E105" s="97">
        <f>E108</f>
        <v>0</v>
      </c>
    </row>
    <row r="106" spans="1:5" s="94" customFormat="1" ht="51" hidden="1">
      <c r="A106" s="34" t="s">
        <v>59</v>
      </c>
      <c r="B106" s="52" t="s">
        <v>60</v>
      </c>
      <c r="C106" s="88"/>
      <c r="D106" s="97">
        <f>D107</f>
        <v>0</v>
      </c>
      <c r="E106" s="97">
        <f>E107</f>
        <v>0</v>
      </c>
    </row>
    <row r="107" spans="1:5" s="94" customFormat="1" hidden="1">
      <c r="A107" s="32" t="s">
        <v>37</v>
      </c>
      <c r="B107" s="53" t="s">
        <v>60</v>
      </c>
      <c r="C107" s="92" t="s">
        <v>38</v>
      </c>
      <c r="D107" s="98">
        <f>SUM('№ 8'!F86)</f>
        <v>0</v>
      </c>
      <c r="E107" s="98">
        <f>SUM('№ 8'!G86)</f>
        <v>0</v>
      </c>
    </row>
    <row r="108" spans="1:5" s="95" customFormat="1" hidden="1">
      <c r="A108" s="91" t="s">
        <v>37</v>
      </c>
      <c r="B108" s="104" t="s">
        <v>58</v>
      </c>
      <c r="C108" s="92" t="s">
        <v>38</v>
      </c>
      <c r="D108" s="98">
        <f>SUM('№ 8'!F84)</f>
        <v>0</v>
      </c>
      <c r="E108" s="98">
        <f>SUM('№ 8'!G84)</f>
        <v>0</v>
      </c>
    </row>
    <row r="109" spans="1:5" s="94" customFormat="1" ht="51" hidden="1">
      <c r="A109" s="102" t="s">
        <v>71</v>
      </c>
      <c r="B109" s="88" t="s">
        <v>72</v>
      </c>
      <c r="C109" s="88"/>
      <c r="D109" s="97">
        <f>D110</f>
        <v>0</v>
      </c>
      <c r="E109" s="97">
        <f>E110</f>
        <v>0</v>
      </c>
    </row>
    <row r="110" spans="1:5" s="94" customFormat="1" hidden="1">
      <c r="A110" s="91" t="s">
        <v>37</v>
      </c>
      <c r="B110" s="92" t="s">
        <v>72</v>
      </c>
      <c r="C110" s="92" t="s">
        <v>38</v>
      </c>
      <c r="D110" s="98">
        <f>SUM('№ 8'!F110)</f>
        <v>0</v>
      </c>
      <c r="E110" s="98">
        <f>SUM('№ 8'!G110)</f>
        <v>0</v>
      </c>
    </row>
    <row r="111" spans="1:5" s="90" customFormat="1" ht="51" hidden="1">
      <c r="A111" s="102" t="s">
        <v>73</v>
      </c>
      <c r="B111" s="88" t="s">
        <v>74</v>
      </c>
      <c r="C111" s="88"/>
      <c r="D111" s="97">
        <f>D112</f>
        <v>0</v>
      </c>
      <c r="E111" s="97">
        <f>E112</f>
        <v>0</v>
      </c>
    </row>
    <row r="112" spans="1:5" s="95" customFormat="1" hidden="1">
      <c r="A112" s="91" t="s">
        <v>37</v>
      </c>
      <c r="B112" s="92" t="s">
        <v>74</v>
      </c>
      <c r="C112" s="92" t="s">
        <v>38</v>
      </c>
      <c r="D112" s="98">
        <f>SUM('№ 8'!F112)</f>
        <v>0</v>
      </c>
      <c r="E112" s="98">
        <f>SUM('№ 8'!G112)</f>
        <v>0</v>
      </c>
    </row>
    <row r="113" spans="1:5" s="90" customFormat="1" ht="25.5">
      <c r="A113" s="102" t="s">
        <v>197</v>
      </c>
      <c r="B113" s="88" t="s">
        <v>89</v>
      </c>
      <c r="C113" s="88"/>
      <c r="D113" s="97">
        <f>D114</f>
        <v>500</v>
      </c>
      <c r="E113" s="97">
        <f>E114</f>
        <v>500</v>
      </c>
    </row>
    <row r="114" spans="1:5" s="95" customFormat="1">
      <c r="A114" s="91" t="s">
        <v>37</v>
      </c>
      <c r="B114" s="92" t="s">
        <v>89</v>
      </c>
      <c r="C114" s="92" t="s">
        <v>38</v>
      </c>
      <c r="D114" s="98">
        <f>SUM('№ 8'!F140)</f>
        <v>500</v>
      </c>
      <c r="E114" s="98">
        <f>SUM('№ 8'!G140)</f>
        <v>500</v>
      </c>
    </row>
    <row r="115" spans="1:5" s="90" customFormat="1" ht="51" hidden="1">
      <c r="A115" s="102" t="s">
        <v>75</v>
      </c>
      <c r="B115" s="88" t="s">
        <v>76</v>
      </c>
      <c r="C115" s="88"/>
      <c r="D115" s="97">
        <f>D116</f>
        <v>0</v>
      </c>
      <c r="E115" s="97">
        <f>E116</f>
        <v>0</v>
      </c>
    </row>
    <row r="116" spans="1:5" s="95" customFormat="1" hidden="1">
      <c r="A116" s="91" t="s">
        <v>37</v>
      </c>
      <c r="B116" s="92" t="s">
        <v>76</v>
      </c>
      <c r="C116" s="92" t="s">
        <v>38</v>
      </c>
      <c r="D116" s="98">
        <f>SUM('№ 8'!F114)</f>
        <v>0</v>
      </c>
      <c r="E116" s="98">
        <f>SUM('№ 8'!G114)</f>
        <v>0</v>
      </c>
    </row>
    <row r="117" spans="1:5" s="95" customFormat="1" ht="63.75" hidden="1">
      <c r="A117" s="34" t="s">
        <v>130</v>
      </c>
      <c r="B117" s="23" t="s">
        <v>90</v>
      </c>
      <c r="C117" s="23"/>
      <c r="D117" s="116">
        <f>SUM(D118)</f>
        <v>0</v>
      </c>
      <c r="E117" s="116">
        <f>SUM(E118)</f>
        <v>0</v>
      </c>
    </row>
    <row r="118" spans="1:5" s="95" customFormat="1" hidden="1">
      <c r="A118" s="32" t="s">
        <v>37</v>
      </c>
      <c r="B118" s="28" t="s">
        <v>90</v>
      </c>
      <c r="C118" s="28" t="s">
        <v>38</v>
      </c>
      <c r="D118" s="98">
        <f>SUM('№ 8'!F142)</f>
        <v>0</v>
      </c>
      <c r="E118" s="98">
        <f>SUM('№ 8'!G142)</f>
        <v>0</v>
      </c>
    </row>
    <row r="119" spans="1:5" s="90" customFormat="1" ht="25.5" hidden="1">
      <c r="A119" s="102" t="s">
        <v>216</v>
      </c>
      <c r="B119" s="88" t="s">
        <v>64</v>
      </c>
      <c r="C119" s="88"/>
      <c r="D119" s="97">
        <f>D120</f>
        <v>0</v>
      </c>
      <c r="E119" s="97">
        <f>E120</f>
        <v>0</v>
      </c>
    </row>
    <row r="120" spans="1:5" s="95" customFormat="1" hidden="1">
      <c r="A120" s="122" t="s">
        <v>37</v>
      </c>
      <c r="B120" s="126" t="s">
        <v>64</v>
      </c>
      <c r="C120" s="126" t="s">
        <v>38</v>
      </c>
      <c r="D120" s="127">
        <f>SUM('№ 8'!F89)</f>
        <v>0</v>
      </c>
      <c r="E120" s="127">
        <f>SUM('№ 8'!G89)</f>
        <v>0</v>
      </c>
    </row>
    <row r="121" spans="1:5" s="95" customFormat="1" ht="51">
      <c r="A121" s="142" t="s">
        <v>139</v>
      </c>
      <c r="B121" s="143" t="s">
        <v>140</v>
      </c>
      <c r="C121" s="143"/>
      <c r="D121" s="149">
        <f>SUM(D122)</f>
        <v>93</v>
      </c>
      <c r="E121" s="149">
        <f>SUM(E122)</f>
        <v>90</v>
      </c>
    </row>
    <row r="122" spans="1:5" s="95" customFormat="1">
      <c r="A122" s="125" t="s">
        <v>25</v>
      </c>
      <c r="B122" s="144" t="s">
        <v>140</v>
      </c>
      <c r="C122" s="144" t="s">
        <v>27</v>
      </c>
      <c r="D122" s="145">
        <f>SUM('№ 8'!F75)</f>
        <v>93</v>
      </c>
      <c r="E122" s="145">
        <f>SUM('№ 8'!G75)</f>
        <v>90</v>
      </c>
    </row>
    <row r="123" spans="1:5" s="95" customFormat="1" ht="76.5">
      <c r="A123" s="60" t="s">
        <v>229</v>
      </c>
      <c r="B123" s="41" t="s">
        <v>230</v>
      </c>
      <c r="C123" s="41"/>
      <c r="D123" s="148">
        <f>D124</f>
        <v>30533.129260000002</v>
      </c>
      <c r="E123" s="148">
        <f>E124</f>
        <v>0</v>
      </c>
    </row>
    <row r="124" spans="1:5" s="95" customFormat="1" ht="12.75" customHeight="1">
      <c r="A124" s="32" t="s">
        <v>28</v>
      </c>
      <c r="B124" s="231" t="s">
        <v>230</v>
      </c>
      <c r="C124" s="231" t="s">
        <v>26</v>
      </c>
      <c r="D124" s="133">
        <f>SUM('№ 8'!F96)</f>
        <v>30533.129260000002</v>
      </c>
      <c r="E124" s="133">
        <f>SUM('№ 8'!G96)</f>
        <v>0</v>
      </c>
    </row>
    <row r="125" spans="1:5" s="95" customFormat="1" ht="45.75" customHeight="1">
      <c r="A125" s="60" t="s">
        <v>231</v>
      </c>
      <c r="B125" s="41" t="s">
        <v>232</v>
      </c>
      <c r="C125" s="41"/>
      <c r="D125" s="135">
        <f>SUM(D126)</f>
        <v>16387.087</v>
      </c>
      <c r="E125" s="135">
        <f>SUM(E126)</f>
        <v>0</v>
      </c>
    </row>
    <row r="126" spans="1:5" s="95" customFormat="1" ht="12.75" customHeight="1">
      <c r="A126" s="26" t="s">
        <v>233</v>
      </c>
      <c r="B126" s="231" t="s">
        <v>232</v>
      </c>
      <c r="C126" s="264" t="s">
        <v>234</v>
      </c>
      <c r="D126" s="133">
        <f>SUM('№ 8'!F98)</f>
        <v>16387.087</v>
      </c>
      <c r="E126" s="133">
        <f>SUM('№ 8'!G98)</f>
        <v>0</v>
      </c>
    </row>
    <row r="127" spans="1:5" s="94" customFormat="1" ht="15.75" customHeight="1">
      <c r="A127" s="289" t="s">
        <v>94</v>
      </c>
      <c r="B127" s="289"/>
      <c r="C127" s="289"/>
      <c r="D127" s="184">
        <f>D89+D24</f>
        <v>68717.574259999994</v>
      </c>
      <c r="E127" s="184">
        <f>E89+E24</f>
        <v>20799.874000000003</v>
      </c>
    </row>
  </sheetData>
  <mergeCells count="20">
    <mergeCell ref="A13:E13"/>
    <mergeCell ref="A14:E14"/>
    <mergeCell ref="A1:E1"/>
    <mergeCell ref="A127:C127"/>
    <mergeCell ref="A16:E16"/>
    <mergeCell ref="A17:E17"/>
    <mergeCell ref="A18:E18"/>
    <mergeCell ref="A19:E19"/>
    <mergeCell ref="A20:E20"/>
    <mergeCell ref="A2:E2"/>
    <mergeCell ref="A3:E3"/>
    <mergeCell ref="A4:E4"/>
    <mergeCell ref="A5:E5"/>
    <mergeCell ref="A6:E6"/>
    <mergeCell ref="A7:E7"/>
    <mergeCell ref="A11:E11"/>
    <mergeCell ref="A8:E8"/>
    <mergeCell ref="A9:E9"/>
    <mergeCell ref="A10:E10"/>
    <mergeCell ref="A12:E12"/>
  </mergeCells>
  <phoneticPr fontId="15" type="noConversion"/>
  <pageMargins left="0.75" right="0.3" top="0.54" bottom="0.36" header="0.5" footer="0.2"/>
  <pageSetup paperSize="9" scale="71" fitToHeight="6" orientation="portrait" verticalDpi="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6</vt:lpstr>
      <vt:lpstr>№ 8</vt:lpstr>
      <vt:lpstr>№ 10</vt:lpstr>
      <vt:lpstr>'№ 10'!Заголовки_для_печати</vt:lpstr>
      <vt:lpstr>'№ 6'!Заголовки_для_печати</vt:lpstr>
      <vt:lpstr>'№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2022-01-14T09:29:27Z</cp:lastPrinted>
  <dcterms:created xsi:type="dcterms:W3CDTF">2021-12-24T15:00:16Z</dcterms:created>
  <dcterms:modified xsi:type="dcterms:W3CDTF">2022-01-14T09:30:41Z</dcterms:modified>
</cp:coreProperties>
</file>