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№ 5" sheetId="1" r:id="rId1"/>
    <sheet name="№ 7" sheetId="2" r:id="rId2"/>
    <sheet name="№ 9" sheetId="3" r:id="rId3"/>
  </sheets>
  <definedNames>
    <definedName name="_xlnm.Print_Titles" localSheetId="0">'№ 5'!$19:$19</definedName>
    <definedName name="_xlnm.Print_Titles" localSheetId="1">'№ 7'!$21:$21</definedName>
    <definedName name="_xlnm.Print_Titles" localSheetId="2">'№ 9'!$22:$22</definedName>
  </definedNames>
  <calcPr fullCalcOnLoad="1"/>
</workbook>
</file>

<file path=xl/sharedStrings.xml><?xml version="1.0" encoding="utf-8"?>
<sst xmlns="http://schemas.openxmlformats.org/spreadsheetml/2006/main" count="1745" uniqueCount="262">
  <si>
    <t xml:space="preserve">Приложение № 5 </t>
  </si>
  <si>
    <t>городского поселения "Пушкиногорье"</t>
  </si>
  <si>
    <t>ВЕДОМСТВЕННАЯ СТРУКТУРА</t>
  </si>
  <si>
    <t>тыс.руб.</t>
  </si>
  <si>
    <t xml:space="preserve">Наименование </t>
  </si>
  <si>
    <t>КВСР</t>
  </si>
  <si>
    <t xml:space="preserve">Рз </t>
  </si>
  <si>
    <t>ПЗ</t>
  </si>
  <si>
    <t>ЦСР</t>
  </si>
  <si>
    <t>ВР</t>
  </si>
  <si>
    <t>Сумма</t>
  </si>
  <si>
    <t>Администрация городского поселения "Пушкиногорье"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</si>
  <si>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</si>
  <si>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</si>
  <si>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</si>
  <si>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</si>
  <si>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Расходы на выплаты по оплате труда и обеспечение функций органов местного самоуправления по функционированию высшего должностного лица поселения в рамках непрограммного направления деятельности "Обеспечение функционирования органов местного самоуправления поселения"</t>
  </si>
  <si>
    <t>7517017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</si>
  <si>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</si>
  <si>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</si>
  <si>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</si>
  <si>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</si>
  <si>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90 9 00 00930</t>
  </si>
  <si>
    <t>90 9 00 00940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</si>
  <si>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</si>
  <si>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04</t>
  </si>
  <si>
    <t>01 1 01 00910</t>
  </si>
  <si>
    <t>Закупка товаров, работ и услуг для государственных (муниципальных) нужд</t>
  </si>
  <si>
    <t>800</t>
  </si>
  <si>
    <t>200</t>
  </si>
  <si>
    <t>Иные бюджетные ассигнования</t>
  </si>
  <si>
    <t>01 1 01 00920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</si>
  <si>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</si>
  <si>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90 9 00 10000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</si>
  <si>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</si>
  <si>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</si>
  <si>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</si>
  <si>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</si>
  <si>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01 1 01 81000</t>
  </si>
  <si>
    <t>Межбюджетные трансферты</t>
  </si>
  <si>
    <t>500</t>
  </si>
  <si>
    <t>Обеспечение проведения выборов и референдумов</t>
  </si>
  <si>
    <t>07</t>
  </si>
  <si>
    <t>Резервные фонды</t>
  </si>
  <si>
    <t>11</t>
  </si>
  <si>
    <t>Дугие общегосударственные вопросы</t>
  </si>
  <si>
    <t>13</t>
  </si>
  <si>
    <t>01 1 01 25500</t>
  </si>
  <si>
    <t>НАЦИОНАЛЬНАЯ ОБОРОНА</t>
  </si>
  <si>
    <t>Мобилизационная и вневойсковая подготовка</t>
  </si>
  <si>
    <t>01 1 02 51180</t>
  </si>
  <si>
    <t xml:space="preserve">НАЦИОНАЛЬНАЯ  БЕЗОПАСНОСТЬ  И  ПРАВООХРАНИТЕЛЬНАЯ  ДЕЯТЕЛЬНОСТЬ 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</si>
  <si>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</si>
  <si>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</si>
  <si>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</si>
  <si>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90 9 00 21000</t>
  </si>
  <si>
    <t>НАЦИОНАЛЬНАЯ ЭКОНОМИКА</t>
  </si>
  <si>
    <t>Дорожное хозяйство</t>
  </si>
  <si>
    <t>09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</si>
  <si>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</si>
  <si>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90 9 00 82000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</si>
  <si>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 (обязательства прошлых лет)</t>
  </si>
  <si>
    <t>90 9 00 82001</t>
  </si>
  <si>
    <t>Другие вопросы в области национальной экономики</t>
  </si>
  <si>
    <t>12</t>
  </si>
  <si>
    <t>Межбюджетные трансферты на решение вопросов в части территориального планирования и градостроительного зонирования в рамках непрограммного направления деятельности "Иные непрограммные направления деятельности органов местного самоуправления поселения"</t>
  </si>
  <si>
    <t>90 9 00 89000</t>
  </si>
  <si>
    <t>ЖИЛИЩНО-КОММУНАЛЬНОЕ ХОЗЯЙСТВО</t>
  </si>
  <si>
    <t>05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</si>
  <si>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</si>
  <si>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</si>
  <si>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90 9 00 23000</t>
  </si>
  <si>
    <t>Коммунальное хозяйство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</si>
  <si>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</si>
  <si>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90 9 00 83000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</si>
  <si>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</si>
  <si>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90 9 00 84000</t>
  </si>
  <si>
    <t>Межбюджетные трансферты на решение вопросов местного значения по водоснабжению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</si>
  <si>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90 9 00 87000</t>
  </si>
  <si>
    <t>Благоустройство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</si>
  <si>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</si>
  <si>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8514113</t>
  </si>
  <si>
    <t>01 2 01 22000</t>
  </si>
  <si>
    <t>01 2 02 22000</t>
  </si>
  <si>
    <t>01 2 03 22000</t>
  </si>
  <si>
    <t>01 2 04 22000</t>
  </si>
  <si>
    <t>Межбюдетные трансферты на выполнение работ по установке пандуса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</si>
  <si>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90 9 00 86000</t>
  </si>
  <si>
    <t>КУЛЬТУРА, КИНЕМАТОГРАФИЯ И СМИ</t>
  </si>
  <si>
    <t>08</t>
  </si>
  <si>
    <t>Культура</t>
  </si>
  <si>
    <t>90 9 00 85000</t>
  </si>
  <si>
    <t>90 9 00 88000</t>
  </si>
  <si>
    <t>СОЦИАЛЬНАЯ ПОЛИТИКА</t>
  </si>
  <si>
    <t>Пенсионное обеспечение</t>
  </si>
  <si>
    <t>01 1 01 25400</t>
  </si>
  <si>
    <t>ВСЕГО расходов</t>
  </si>
  <si>
    <t>к Решению Собрания депутатов</t>
  </si>
  <si>
    <t>«О внесении изменений и дополнений</t>
  </si>
  <si>
    <t>в Решение Собрания депутатов</t>
  </si>
  <si>
    <t xml:space="preserve">"О бюджете муниципального образования </t>
  </si>
  <si>
    <t>Приложение № 7</t>
  </si>
  <si>
    <t xml:space="preserve">Распределение расходов бюджета поселения </t>
  </si>
  <si>
    <t>по разделам, подразделам, целевым статьям расходов, видам расходов</t>
  </si>
  <si>
    <t>РЗ</t>
  </si>
  <si>
    <t xml:space="preserve">01 1 01 81000 </t>
  </si>
  <si>
    <t>Резервные  фонды</t>
  </si>
  <si>
    <t>Содержание автомобильных дорог и инженерных сооружений на них в границах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</si>
  <si>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85 5 7047</t>
  </si>
  <si>
    <t>Приложение № 9</t>
  </si>
  <si>
    <t>Распределение</t>
  </si>
  <si>
    <t>бюджетных ассигнований по целевым статьям (муниципальным программам</t>
  </si>
  <si>
    <t xml:space="preserve">городского поселения "Пушкиногорье" и непрограммным направлениям деятельности), </t>
  </si>
  <si>
    <t>01 0 00 00000</t>
  </si>
  <si>
    <r>
      <t xml:space="preserve">Подпрограмма </t>
    </r>
    <r>
      <rPr>
        <sz val="10"/>
        <color indexed="8"/>
        <rFont val="Arial"/>
        <family val="2"/>
      </rPr>
      <t xml:space="preserve">муниципальной программы </t>
    </r>
    <r>
      <rPr>
        <i/>
        <sz val="10"/>
        <color indexed="8"/>
        <rFont val="Arial"/>
        <family val="2"/>
      </rPr>
      <t>"Обеспечение функционирования администрации городского поселения</t>
    </r>
    <r>
      <rPr>
        <sz val="10"/>
        <color indexed="8"/>
        <rFont val="Arial"/>
        <family val="2"/>
      </rPr>
      <t>"</t>
    </r>
  </si>
  <si>
    <t>01 1 00 00000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</si>
  <si>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"Функционирование   администрации муниципального образования, совершенствование и развитие бюджетного процесса"</t>
    </r>
  </si>
  <si>
    <t>01 1 01 00000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</si>
  <si>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"Реализация переданных государственных полномочий по первичному воинскому учету"</t>
    </r>
  </si>
  <si>
    <t>01 1 02 00000</t>
  </si>
  <si>
    <t>01 1 02 511180</t>
  </si>
  <si>
    <r>
      <t xml:space="preserve">Подпрограмма </t>
    </r>
    <r>
      <rPr>
        <sz val="10"/>
        <color indexed="8"/>
        <rFont val="Arial"/>
        <family val="2"/>
      </rPr>
      <t xml:space="preserve">муниципальной программы </t>
    </r>
    <r>
      <rPr>
        <i/>
        <sz val="10"/>
        <color indexed="8"/>
        <rFont val="Arial"/>
        <family val="2"/>
      </rPr>
      <t>"Комплексное благоустройство городского поселения</t>
    </r>
    <r>
      <rPr>
        <sz val="10"/>
        <color indexed="8"/>
        <rFont val="Arial"/>
        <family val="2"/>
      </rPr>
      <t>"</t>
    </r>
  </si>
  <si>
    <t>01 2 00 00000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</si>
  <si>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"Обслуживание уличного освещения"</t>
    </r>
  </si>
  <si>
    <t>01 2 01 00000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</si>
  <si>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"Озеленение городского поселения"</t>
    </r>
  </si>
  <si>
    <t>01 2 02 00000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</si>
  <si>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"Организация и содержание мест захоронения"</t>
    </r>
  </si>
  <si>
    <t>01 2 03 00000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</si>
  <si>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"Прочие мероприятия по благоустройству"</t>
    </r>
  </si>
  <si>
    <t>01 2 04 0000</t>
  </si>
  <si>
    <t>Непрограммные расходы</t>
  </si>
  <si>
    <t>90 9 00 00000</t>
  </si>
  <si>
    <t>01 2 04 L5550</t>
  </si>
  <si>
    <t>Межбюджетные трансферты на организацию библиотечного обслуживания населения, комплектование и обеспечение сохранности библиотечных фондов библиотек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</si>
  <si>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90 9 00 90000</t>
  </si>
  <si>
    <t>Проведение выборов в представительные органы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</si>
  <si>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25.10.2018 № 130; 12.12.2018 № 132</t>
  </si>
  <si>
    <t>01 2 F2 55550</t>
  </si>
  <si>
    <t>01 1 01 25900</t>
  </si>
  <si>
    <t xml:space="preserve">01 1 01 25900 </t>
  </si>
  <si>
    <t>Выполнение прочих функций органов местного самоуправления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</si>
  <si>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90 9 00 20000</t>
  </si>
  <si>
    <t>с изменениями, внесенными  13.02.2020 № 207</t>
  </si>
  <si>
    <t>Сельское хозяйство и рыболовство</t>
  </si>
  <si>
    <t>Расходы на ликвидацию очагов сорного растения борщевик Сосновского за счет средств бюджета субъекта в рамках непрограммного направления деятельности  «Иные непрограммные направления деятельности органов местного самоуправления поселения»</t>
  </si>
  <si>
    <t>90 9 00 41570</t>
  </si>
  <si>
    <t>01 2 06 24100</t>
  </si>
  <si>
    <t>01 2 06 84100</t>
  </si>
  <si>
    <t>01 2 06 41190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</si>
  <si>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"Первичные меры пожарной безопасности"</t>
    </r>
  </si>
  <si>
    <t>01 2 05 0000</t>
  </si>
  <si>
    <t>01 2 05 21000</t>
  </si>
  <si>
    <r>
      <t xml:space="preserve">Основное мероприятие </t>
    </r>
    <r>
      <rPr>
        <sz val="10"/>
        <color indexed="8"/>
        <rFont val="Arial"/>
        <family val="2"/>
      </rPr>
      <t>"Строительство, реконструкция, капитальный ремонт, ремонт и содержание действующей сети автомобильных дорог общего пользования и искусственных сооружений на них"</t>
    </r>
  </si>
  <si>
    <t>01 2 06 00000</t>
  </si>
  <si>
    <r>
      <t xml:space="preserve">Основное мероприятие </t>
    </r>
    <r>
      <rPr>
        <sz val="10"/>
        <color indexed="8"/>
        <rFont val="Arial"/>
        <family val="2"/>
      </rPr>
      <t>"Организация в границах поселения теплоснабжения населения"</t>
    </r>
  </si>
  <si>
    <t>01 2 07 00000</t>
  </si>
  <si>
    <t>Организация в границах поселения теплоснабжения населения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</si>
  <si>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01 2 07 84000</t>
  </si>
  <si>
    <r>
      <t xml:space="preserve">Основное мероприятие </t>
    </r>
    <r>
      <rPr>
        <sz val="10"/>
        <color indexed="8"/>
        <rFont val="Arial"/>
        <family val="2"/>
      </rPr>
      <t>"Организация в границах поселения водоснабжения населения"</t>
    </r>
  </si>
  <si>
    <t>01 2 08 00000</t>
  </si>
  <si>
    <t>01 2 08 23100</t>
  </si>
  <si>
    <t>Строительство, реконструкция и капитальный ремонт объектов водоотведения и очитки сточных вод в рамках непрограммного направления деятельности "Иные непрограммные направления деятельности органов местного самоуправления поселения</t>
  </si>
  <si>
    <t>01 2 08 45010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</si>
  <si>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</si>
  <si>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ежемесячные гарантированные компенсационные выплаты в целях обеспечения условий для соблюдения установленых законодательством запретов и ограничений, стимулирования повышения профессионального уровня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</si>
  <si>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Софинансирование за счет собственных средств субсидии из федерального бюджета на поддержку формирования современной городской среды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</si>
  <si>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 xml:space="preserve">Муниципальная программа городского поселения «Комплексное социально-экономическое развитие городского поселения «Пушкиногорье» на 2019-2023 годы»
</t>
  </si>
  <si>
    <t>90 9 00 45010</t>
  </si>
  <si>
    <t>Другие вопросы в области жилищно-коммунального хозяйства</t>
  </si>
  <si>
    <t>изменения до сессии</t>
  </si>
  <si>
    <t>областные деньги</t>
  </si>
  <si>
    <t>02.06.2020 г № 211; 30.07.2020 г. № 223</t>
  </si>
  <si>
    <t>Возмещение расходов из резервного фонда Администрации области, связанные с необходимостью обеспечения СИЗ и применения дополнительных форм организации голосования в единый день голосования</t>
  </si>
  <si>
    <t>90 9 00 00010</t>
  </si>
  <si>
    <t>"Пушкиногорье" на 2021 год</t>
  </si>
  <si>
    <t>и на плановый период 2022 и 2023 годов"</t>
  </si>
  <si>
    <t>расходов бюджета поселения на 2021 год</t>
  </si>
  <si>
    <t>первоначальный бюджет</t>
  </si>
  <si>
    <t>Расходы на финансирование мероприятий по ликвидации несанкционированных свалок за счет средств областного бюджета</t>
  </si>
  <si>
    <t>01 2 04 41550</t>
  </si>
  <si>
    <t>Расходы на обеспечение мероприятий по оборудованию контейнерных площадок для накопления твердых коммунальных отходов за счет средств областного бюджета</t>
  </si>
  <si>
    <t>01 2 04 41730</t>
  </si>
  <si>
    <t>01 2 04 41740</t>
  </si>
  <si>
    <t>Расходы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за счет средств областного бюджета</t>
  </si>
  <si>
    <t>01 2 03 41130</t>
  </si>
  <si>
    <t>Расходы на выплаты по оплате труда и обеспечение функций органов местного самоуправления по председателю Собрания депутатов поселения</t>
  </si>
  <si>
    <t>Расходы на выплаты по оплате труда и обеспечение функций органов местного самоуправления по обеспечению деятельности Собрания депутатов поселения</t>
  </si>
  <si>
    <t>Расходы на выплаты по оплате труда и обеспечение функций аппарата исполнительных органов местного самоуправления поселения</t>
  </si>
  <si>
    <t>Расходы на выплаты по оплате труда и обеспечение функций органов местного самоуправления по Главе местной администрации</t>
  </si>
  <si>
    <t>Межбюджетные трансферты на решение вопросов в части содержания специалистов</t>
  </si>
  <si>
    <t>Резервные фонды местных администраций</t>
  </si>
  <si>
    <t>Оценка недвижимости, признание прав и регулирование отношений по государственной и муниципальной собственности</t>
  </si>
  <si>
    <t>Осуществление первичного воинского учета на территориях, где отсутствуют военные комиссариаты</t>
  </si>
  <si>
    <t>Обеспечение первичных мер пожарной безопасности в границах населенных пунктов поселения</t>
  </si>
  <si>
    <t>Строительство, реконструкция, капитальный ремонт, ремонт и содержание действующей сети автомобильных дорог общего пользования и искусственных сооружений на них</t>
  </si>
  <si>
    <t>Выполнение полномочий, передаваемые бюджетам поселений из бюджета района на содержание автомобильных дорог общего пользования местного значения и сооружений на них, нацеленное на обеспечение их проезжаемости и безопасности</t>
  </si>
  <si>
    <t>Осуществление дорожной деятельности,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области</t>
  </si>
  <si>
    <t>Организация в границах поселения теплоснабжения населения</t>
  </si>
  <si>
    <t>Возмещение затрат по содержанию систем и объектов водоснабжения</t>
  </si>
  <si>
    <t>Расходы на уличное освещение</t>
  </si>
  <si>
    <t>Расходы на озеленение</t>
  </si>
  <si>
    <t>Расходы на организацию и содержание мест захоронений</t>
  </si>
  <si>
    <t>Расходы на прочие мероприятия по благоустройству городских округов и поселений</t>
  </si>
  <si>
    <t>Поддержка муниципальных программ формирования современной городской среды за счет субсидии из федерального бюджета</t>
  </si>
  <si>
    <t>Капитальный ремонт государственного жилищного фонда субъектов Российской Федерации и муниципального жилищного фонда</t>
  </si>
  <si>
    <t>Межбюджетные трансферты на решение вопросов в части организации досуга</t>
  </si>
  <si>
    <t>Доплаты к пенсиям государственных служащих субъектов РФ и муниципальных служащих</t>
  </si>
  <si>
    <t>Межбюджетные трансферты на решение вопросов в части территориального планирования и градостроительного зонирования</t>
  </si>
  <si>
    <t>Строительство, реконструкция и капитальный ремонт объектов водоотведения и очитки сточных вод</t>
  </si>
  <si>
    <t>на 2021 год</t>
  </si>
  <si>
    <t>"Пушкиногорье" на 2021 год"</t>
  </si>
  <si>
    <t>группам видов расходов классификации расходов бюджета поселения на 2021 год</t>
  </si>
  <si>
    <t>Межбюджетные трансферты на решение вопросов в содержания специалистов</t>
  </si>
  <si>
    <t xml:space="preserve">Расходы на озеленение </t>
  </si>
  <si>
    <t xml:space="preserve">Расходы на организацию и содержание мест захоронений </t>
  </si>
  <si>
    <t xml:space="preserve">Расходы на прочие мероприятия по благоустройству городских округов и поселений </t>
  </si>
  <si>
    <t xml:space="preserve">Обеспечение первичных мер пожарной безопасности в границах населенных пунктов поселения </t>
  </si>
  <si>
    <t xml:space="preserve">Строительство, реконструкция, капитальный ремонт, ремонт и содержание действующей сети автомобильных дорог общего пользования и искусственных сооружений на них </t>
  </si>
  <si>
    <t xml:space="preserve">Выполнение полномочий, передаваемые бюджетам поселений из бюджета района на содержание автомобильных дорог общего пользования местного значения и сооружений на них, нацеленное на обеспечение их проезжаемости и безопасности </t>
  </si>
  <si>
    <t xml:space="preserve">Осуществление дорожной деятельности,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области </t>
  </si>
  <si>
    <t xml:space="preserve">Возмещение затрат по содержанию систем и объектов водоснабжения 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</si>
  <si>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</si>
  <si>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</t>
  </si>
  <si>
    <t xml:space="preserve">Резервные фонды местных администраций </t>
  </si>
  <si>
    <t xml:space="preserve">Капитальный ремонт государственного жилищного фонда субъектов Российской Федерации и муниципального жилищного фонда </t>
  </si>
  <si>
    <t xml:space="preserve">Строительство, реконструкция и капитальный ремонт объектов водоотведения и очитки сточных вод </t>
  </si>
  <si>
    <t xml:space="preserve">Межбюджетные трансферты на решение вопросов в части территориального планирования и градостроительного зонирования </t>
  </si>
  <si>
    <t>Проведение выборов в представительные органы муниципального образования</t>
  </si>
  <si>
    <t>Расходы на обеспечение мероприятий по оборудованию контейнерных площадок для раздельного накопления твердых коммунальных отходов и установке на них контейнеров за счет средств областного бюджета</t>
  </si>
  <si>
    <t>от 25.12.2020 г. № 23</t>
  </si>
  <si>
    <t>Приобретение оборудования и материалов для модернизации объектов теплоснабжения, водоснабжения, водоотведения в целях подготовки муниципальных образований к отопительному сезону  в рамках непрограммного направления деятельности "Иные непрограммные направления деятельности органов местного самоуправления поселения</t>
  </si>
  <si>
    <t>90 9 00 41390</t>
  </si>
  <si>
    <t>Обеспечения мероприятий по модернизации систем коммунальной инфраструктуры за счет средств государственной корпорации - Фонда содействия реформированию жилищно-коммунального хозяйства в рамках непрограммного направления деятельности "Иные непрограммные направления деятельности органов местного самоуправления поселения</t>
  </si>
  <si>
    <t>90 9 00 09505</t>
  </si>
  <si>
    <t>Обеспечение мероприятий по модернизации систем коммунальной инфраструктуры за счет средств областного бюджета в рамках непрограммного направления деятельности "Иные непрограммные направления деятельности органов местного самоуправления поселения</t>
  </si>
  <si>
    <t>90 9 00 09605</t>
  </si>
  <si>
    <t>90 9 00 41750</t>
  </si>
  <si>
    <t xml:space="preserve"> Реализация мероприятий в рамках территориального планирования, градостроительного зонирования и документации по планировке территории в рамках непрограммного направления деятельности "Непрограммные направления деятельности органов местного самоуправления района"</t>
  </si>
  <si>
    <t>90 9 00 41270</t>
  </si>
  <si>
    <t>Расходы на снижение уровня аварийности и травматизма на дорогах района, за счет средств бюджета района в рамках непрограммного направления деятельности "Иные непрограммные направления деятельности органов местного самоуправления поселения</t>
  </si>
  <si>
    <t>90 9 00 24400</t>
  </si>
  <si>
    <t>переходящий остаток</t>
  </si>
  <si>
    <t xml:space="preserve"> Софинансирование по субсидии на реализация мероприятий в рамках территориального планирования, градостроительного зонирования и документации по планировке территории в рамках непрограммного направления деятельности "Непрограммные направления деятельности органов местного самоуправления района"</t>
  </si>
  <si>
    <t>90 9 00 W1270</t>
  </si>
  <si>
    <t>Софинансирование расходы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за счет средств бюджета поселения</t>
  </si>
  <si>
    <t>01 2 03 W1130</t>
  </si>
  <si>
    <t>Софинансирование расходов на ликвидацию очагов сорного растения борщевик Сосновского за счет средств бюджета поселения</t>
  </si>
  <si>
    <t>90 9 00 W1570</t>
  </si>
  <si>
    <t>Софинансирование расходов на ликвидацию очагов сорного растения борщевик Сосновского за счет средств бюджета поселения в рамках непрограммного направления деятельности  «Иные непрограммные направления деятельности органов местного самоуправления поселения»</t>
  </si>
  <si>
    <t>Финансирование мероприятий по приобретению и установке групповых резервуарных установок сжиженных углеводородных газов за счет субсидии из областного бюджета в рамках непрограммного направления деятельности "Иные непрограммные направления деятельности органов местного самоуправления поселения</t>
  </si>
  <si>
    <t>Софинансирование мероприятий по приобретению и установке групповых резервуарных установок сжиженных углеводородных газов за счет средств бюджета поселения в рамках непрограммного направления деятельности "Иные непрограммные направления деятельности органов местного самоуправления поселения</t>
  </si>
  <si>
    <t>90 9 00 W1750</t>
  </si>
  <si>
    <t>Софинансирование расходов на обеспечение мероприятий по оборудованию контейнерных площадок для накопления твердых коммунальных отходов за счет средств бюджета поселения</t>
  </si>
  <si>
    <t>01 2 04 W1730</t>
  </si>
  <si>
    <t>01 2 04 W1740</t>
  </si>
  <si>
    <t>Софинансирование расходов на обеспечение мероприятий по оборудованию контейнерных площадок для раздельного накопления твердых коммунальных отходов и установке на них контейнеров за счет средств бюджета поселения</t>
  </si>
  <si>
    <t>Другие общегосударственные вопросы</t>
  </si>
  <si>
    <t>Расходы на ежемесячные гарантированные компенсационные выплаты в целях обеспечения условий для соблюдения установленных законодательством запретов и ограничений, стимулирования повышения профессионального уровня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</si>
  <si>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№  38 от 30.03.2021г.</t>
  </si>
  <si>
    <t>№ 38 от 30.03.2021г.</t>
  </si>
  <si>
    <t>№   38 от 30.03.2021г.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</si>
</sst>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\-?_р_._-;_-@_-"/>
    <numFmt numFmtId="175" formatCode="_-* #,##0.00&quot;р.&quot;_-;\-* #,##0.00&quot;р.&quot;_-;_-* \-??&quot;р.&quot;_-;_-@_-"/>
    <numFmt numFmtId="176" formatCode="#,##0.0"/>
    <numFmt numFmtId="177" formatCode="_-* #,##0.00_р_._-;\-* #,##0.00_р_._-;_-* \-?_р_._-;_-@_-"/>
    <numFmt numFmtId="178" formatCode="_-* #,##0.000_р_._-;\-* #,##0.000_р_._-;_-* \-?_р_._-;_-@_-"/>
    <numFmt numFmtId="179" formatCode="_-* #,##0.0000_р_._-;\-* #,##0.0000_р_._-;_-* \-?_р_._-;_-@_-"/>
    <numFmt numFmtId="180" formatCode="_-* #,##0.00000_р_._-;\-* #,##0.00000_р_._-;_-* \-?_р_._-;_-@_-"/>
    <numFmt numFmtId="181" formatCode="_-* #,##0.0_р_._-;\-* #,##0.0_р_._-;_-* &quot;-&quot;?_р_._-;_-@_-"/>
    <numFmt numFmtId="182" formatCode="_-* #,##0.00000_р_._-;\-* #,##0.00000_р_._-;_-* &quot;-&quot;?????_р_._-;_-@_-"/>
    <numFmt numFmtId="183" formatCode="_-* #,##0_р_._-;\-* #,##0_р_._-;_-* \-?_р_._-;_-@_-"/>
    <numFmt numFmtId="184" formatCode="_-* #,##0.000000_р_._-;\-* #,##0.000000_р_._-;_-* \-?_р_._-;_-@_-"/>
    <numFmt numFmtId="185" formatCode="#,##0.00000_ ;\-#,##0.00000\ "/>
    <numFmt numFmtId="186" formatCode="_-* #,##0.0\ _₽_-;\-* #,##0.0\ _₽_-;_-* &quot;-&quot;?\ _₽_-;_-@_-"/>
    <numFmt numFmtId="187" formatCode="_-* #,##0.00000\ _₽_-;\-* #,##0.00000\ _₽_-;_-* &quot;-&quot;?????\ _₽_-;_-@_-"/>
  </numFmts>
  <fonts count="65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4"/>
      <color indexed="8"/>
      <name val="Arial"/>
      <family val="2"/>
    </font>
    <font>
      <sz val="8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 Cyr"/>
      <family val="2"/>
    </font>
    <font>
      <b/>
      <i/>
      <sz val="10"/>
      <name val="Arial Cyr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i/>
      <sz val="10"/>
      <color indexed="18"/>
      <name val="Arial Cyr"/>
      <family val="2"/>
    </font>
    <font>
      <sz val="8"/>
      <name val="Arial Cyr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 Cyr"/>
      <family val="2"/>
    </font>
    <font>
      <b/>
      <sz val="13"/>
      <color indexed="8"/>
      <name val="Arial Cyr"/>
      <family val="2"/>
    </font>
    <font>
      <sz val="9"/>
      <color indexed="8"/>
      <name val="Arial Cyr"/>
      <family val="2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2"/>
      <color indexed="8"/>
      <name val="Arial Cyr"/>
      <family val="2"/>
    </font>
    <font>
      <sz val="10"/>
      <color indexed="18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174" fontId="9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/>
    </xf>
    <xf numFmtId="49" fontId="5" fillId="34" borderId="10" xfId="0" applyNumberFormat="1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10" xfId="0" applyFont="1" applyFill="1" applyBorder="1" applyAlignment="1">
      <alignment wrapText="1"/>
    </xf>
    <xf numFmtId="0" fontId="11" fillId="35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174" fontId="10" fillId="35" borderId="10" xfId="0" applyNumberFormat="1" applyFont="1" applyFill="1" applyBorder="1" applyAlignment="1">
      <alignment horizontal="right" vertical="center"/>
    </xf>
    <xf numFmtId="0" fontId="8" fillId="35" borderId="10" xfId="0" applyFont="1" applyFill="1" applyBorder="1" applyAlignment="1">
      <alignment horizontal="center" vertical="center" wrapText="1"/>
    </xf>
    <xf numFmtId="174" fontId="9" fillId="35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center" vertical="center" wrapText="1"/>
    </xf>
    <xf numFmtId="174" fontId="4" fillId="35" borderId="10" xfId="0" applyNumberFormat="1" applyFont="1" applyFill="1" applyBorder="1" applyAlignment="1">
      <alignment horizontal="right" vertical="center"/>
    </xf>
    <xf numFmtId="0" fontId="9" fillId="35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wrapText="1"/>
    </xf>
    <xf numFmtId="0" fontId="5" fillId="0" borderId="0" xfId="0" applyFont="1" applyAlignment="1">
      <alignment/>
    </xf>
    <xf numFmtId="49" fontId="4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wrapText="1"/>
    </xf>
    <xf numFmtId="0" fontId="4" fillId="35" borderId="10" xfId="0" applyNumberFormat="1" applyFont="1" applyFill="1" applyBorder="1" applyAlignment="1" applyProtection="1">
      <alignment vertical="top" wrapText="1"/>
      <protection locked="0"/>
    </xf>
    <xf numFmtId="49" fontId="4" fillId="35" borderId="10" xfId="0" applyNumberFormat="1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>
      <alignment vertical="top" wrapText="1"/>
    </xf>
    <xf numFmtId="49" fontId="9" fillId="35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14" fillId="34" borderId="10" xfId="0" applyFont="1" applyFill="1" applyBorder="1" applyAlignment="1">
      <alignment wrapText="1"/>
    </xf>
    <xf numFmtId="0" fontId="17" fillId="0" borderId="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Font="1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172" fontId="20" fillId="0" borderId="0" xfId="42" applyFont="1" applyFill="1" applyBorder="1" applyAlignment="1" applyProtection="1">
      <alignment horizontal="center"/>
      <protection/>
    </xf>
    <xf numFmtId="176" fontId="4" fillId="0" borderId="10" xfId="0" applyNumberFormat="1" applyFont="1" applyBorder="1" applyAlignment="1">
      <alignment horizontal="right" vertical="center"/>
    </xf>
    <xf numFmtId="176" fontId="9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vertical="center"/>
    </xf>
    <xf numFmtId="0" fontId="21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174" fontId="6" fillId="0" borderId="12" xfId="0" applyNumberFormat="1" applyFont="1" applyBorder="1" applyAlignment="1">
      <alignment horizontal="left" vertical="center" wrapText="1"/>
    </xf>
    <xf numFmtId="0" fontId="22" fillId="33" borderId="12" xfId="0" applyNumberFormat="1" applyFont="1" applyFill="1" applyBorder="1" applyAlignment="1">
      <alignment horizontal="left" vertical="top" wrapText="1"/>
    </xf>
    <xf numFmtId="0" fontId="23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4" fontId="23" fillId="33" borderId="12" xfId="0" applyNumberFormat="1" applyFont="1" applyFill="1" applyBorder="1" applyAlignment="1">
      <alignment horizontal="right" vertical="center" wrapText="1"/>
    </xf>
    <xf numFmtId="0" fontId="24" fillId="34" borderId="12" xfId="0" applyFont="1" applyFill="1" applyBorder="1" applyAlignment="1">
      <alignment horizontal="right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174" fontId="24" fillId="34" borderId="12" xfId="0" applyNumberFormat="1" applyFont="1" applyFill="1" applyBorder="1" applyAlignment="1">
      <alignment horizontal="right" vertical="center" wrapText="1"/>
    </xf>
    <xf numFmtId="0" fontId="26" fillId="36" borderId="12" xfId="0" applyFont="1" applyFill="1" applyBorder="1" applyAlignment="1">
      <alignment horizontal="right" vertical="center" wrapText="1"/>
    </xf>
    <xf numFmtId="0" fontId="24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174" fontId="24" fillId="36" borderId="12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8" fillId="0" borderId="12" xfId="0" applyFont="1" applyBorder="1" applyAlignment="1">
      <alignment wrapText="1"/>
    </xf>
    <xf numFmtId="49" fontId="9" fillId="0" borderId="12" xfId="0" applyNumberFormat="1" applyFont="1" applyBorder="1" applyAlignment="1">
      <alignment horizontal="center" vertical="center" wrapText="1"/>
    </xf>
    <xf numFmtId="174" fontId="9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12" xfId="0" applyNumberFormat="1" applyFont="1" applyBorder="1" applyAlignment="1">
      <alignment vertical="top" wrapText="1"/>
    </xf>
    <xf numFmtId="174" fontId="4" fillId="35" borderId="12" xfId="0" applyNumberFormat="1" applyFont="1" applyFill="1" applyBorder="1" applyAlignment="1">
      <alignment horizontal="right" vertical="center" wrapText="1"/>
    </xf>
    <xf numFmtId="174" fontId="9" fillId="35" borderId="12" xfId="0" applyNumberFormat="1" applyFont="1" applyFill="1" applyBorder="1" applyAlignment="1">
      <alignment horizontal="right" vertical="center" wrapText="1"/>
    </xf>
    <xf numFmtId="0" fontId="11" fillId="35" borderId="12" xfId="0" applyFont="1" applyFill="1" applyBorder="1" applyAlignment="1">
      <alignment wrapText="1"/>
    </xf>
    <xf numFmtId="49" fontId="10" fillId="0" borderId="12" xfId="0" applyNumberFormat="1" applyFont="1" applyBorder="1" applyAlignment="1">
      <alignment horizontal="center" vertical="center" wrapText="1"/>
    </xf>
    <xf numFmtId="174" fontId="10" fillId="35" borderId="12" xfId="0" applyNumberFormat="1" applyFont="1" applyFill="1" applyBorder="1" applyAlignment="1">
      <alignment horizontal="right" vertical="center" wrapText="1"/>
    </xf>
    <xf numFmtId="0" fontId="10" fillId="0" borderId="12" xfId="0" applyFont="1" applyBorder="1" applyAlignment="1">
      <alignment vertical="top" wrapText="1"/>
    </xf>
    <xf numFmtId="49" fontId="4" fillId="35" borderId="12" xfId="0" applyNumberFormat="1" applyFont="1" applyFill="1" applyBorder="1" applyAlignment="1">
      <alignment horizontal="center" vertical="center" wrapText="1"/>
    </xf>
    <xf numFmtId="49" fontId="9" fillId="35" borderId="12" xfId="0" applyNumberFormat="1" applyFont="1" applyFill="1" applyBorder="1" applyAlignment="1">
      <alignment horizontal="center" vertical="center" wrapText="1"/>
    </xf>
    <xf numFmtId="49" fontId="5" fillId="36" borderId="12" xfId="0" applyNumberFormat="1" applyFont="1" applyFill="1" applyBorder="1" applyAlignment="1">
      <alignment horizontal="center" vertical="center" wrapText="1"/>
    </xf>
    <xf numFmtId="49" fontId="9" fillId="36" borderId="12" xfId="0" applyNumberFormat="1" applyFont="1" applyFill="1" applyBorder="1" applyAlignment="1">
      <alignment horizontal="center" vertical="center" wrapText="1"/>
    </xf>
    <xf numFmtId="174" fontId="5" fillId="36" borderId="12" xfId="0" applyNumberFormat="1" applyFont="1" applyFill="1" applyBorder="1" applyAlignment="1">
      <alignment horizontal="right" vertical="center" wrapText="1"/>
    </xf>
    <xf numFmtId="0" fontId="4" fillId="35" borderId="12" xfId="0" applyFont="1" applyFill="1" applyBorder="1" applyAlignment="1">
      <alignment horizontal="left" vertical="top" wrapText="1"/>
    </xf>
    <xf numFmtId="0" fontId="0" fillId="35" borderId="0" xfId="0" applyFont="1" applyFill="1" applyAlignment="1">
      <alignment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174" fontId="4" fillId="34" borderId="12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Border="1" applyAlignment="1">
      <alignment vertical="top" wrapText="1"/>
    </xf>
    <xf numFmtId="0" fontId="9" fillId="35" borderId="0" xfId="0" applyFont="1" applyFill="1" applyAlignment="1">
      <alignment wrapText="1"/>
    </xf>
    <xf numFmtId="0" fontId="27" fillId="0" borderId="0" xfId="0" applyFont="1" applyAlignment="1">
      <alignment wrapText="1"/>
    </xf>
    <xf numFmtId="174" fontId="4" fillId="35" borderId="12" xfId="0" applyNumberFormat="1" applyFont="1" applyFill="1" applyBorder="1" applyAlignment="1">
      <alignment horizontal="right" vertical="center" wrapText="1"/>
    </xf>
    <xf numFmtId="180" fontId="6" fillId="0" borderId="10" xfId="0" applyNumberFormat="1" applyFont="1" applyBorder="1" applyAlignment="1">
      <alignment horizontal="right" vertical="center" wrapText="1"/>
    </xf>
    <xf numFmtId="180" fontId="3" fillId="33" borderId="10" xfId="0" applyNumberFormat="1" applyFont="1" applyFill="1" applyBorder="1" applyAlignment="1">
      <alignment horizontal="right" vertical="center"/>
    </xf>
    <xf numFmtId="180" fontId="5" fillId="34" borderId="10" xfId="0" applyNumberFormat="1" applyFont="1" applyFill="1" applyBorder="1" applyAlignment="1">
      <alignment horizontal="right" vertical="center"/>
    </xf>
    <xf numFmtId="180" fontId="4" fillId="0" borderId="10" xfId="0" applyNumberFormat="1" applyFont="1" applyBorder="1" applyAlignment="1">
      <alignment horizontal="right" vertical="center"/>
    </xf>
    <xf numFmtId="180" fontId="9" fillId="0" borderId="10" xfId="0" applyNumberFormat="1" applyFont="1" applyBorder="1" applyAlignment="1">
      <alignment horizontal="right" vertical="center"/>
    </xf>
    <xf numFmtId="180" fontId="10" fillId="35" borderId="10" xfId="0" applyNumberFormat="1" applyFont="1" applyFill="1" applyBorder="1" applyAlignment="1">
      <alignment horizontal="right" vertical="center"/>
    </xf>
    <xf numFmtId="180" fontId="5" fillId="33" borderId="10" xfId="0" applyNumberFormat="1" applyFont="1" applyFill="1" applyBorder="1" applyAlignment="1">
      <alignment horizontal="right" vertical="center"/>
    </xf>
    <xf numFmtId="180" fontId="4" fillId="35" borderId="10" xfId="0" applyNumberFormat="1" applyFont="1" applyFill="1" applyBorder="1" applyAlignment="1">
      <alignment horizontal="right" vertical="center"/>
    </xf>
    <xf numFmtId="180" fontId="9" fillId="35" borderId="10" xfId="0" applyNumberFormat="1" applyFont="1" applyFill="1" applyBorder="1" applyAlignment="1">
      <alignment horizontal="right" vertical="center"/>
    </xf>
    <xf numFmtId="180" fontId="3" fillId="35" borderId="10" xfId="0" applyNumberFormat="1" applyFont="1" applyFill="1" applyBorder="1" applyAlignment="1">
      <alignment horizontal="right"/>
    </xf>
    <xf numFmtId="180" fontId="2" fillId="33" borderId="10" xfId="0" applyNumberFormat="1" applyFont="1" applyFill="1" applyBorder="1" applyAlignment="1">
      <alignment horizontal="right" vertical="center"/>
    </xf>
    <xf numFmtId="180" fontId="2" fillId="34" borderId="10" xfId="0" applyNumberFormat="1" applyFont="1" applyFill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180" fontId="15" fillId="0" borderId="10" xfId="0" applyNumberFormat="1" applyFont="1" applyBorder="1" applyAlignment="1">
      <alignment horizontal="right" vertical="center"/>
    </xf>
    <xf numFmtId="180" fontId="0" fillId="35" borderId="10" xfId="0" applyNumberFormat="1" applyFont="1" applyFill="1" applyBorder="1" applyAlignment="1">
      <alignment horizontal="right" vertical="center"/>
    </xf>
    <xf numFmtId="180" fontId="2" fillId="35" borderId="10" xfId="0" applyNumberFormat="1" applyFont="1" applyFill="1" applyBorder="1" applyAlignment="1">
      <alignment horizontal="right" vertical="center"/>
    </xf>
    <xf numFmtId="180" fontId="29" fillId="35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174" fontId="4" fillId="35" borderId="10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wrapText="1"/>
    </xf>
    <xf numFmtId="0" fontId="22" fillId="33" borderId="14" xfId="0" applyFont="1" applyFill="1" applyBorder="1" applyAlignment="1">
      <alignment wrapText="1"/>
    </xf>
    <xf numFmtId="0" fontId="11" fillId="0" borderId="15" xfId="0" applyFont="1" applyBorder="1" applyAlignment="1">
      <alignment wrapText="1"/>
    </xf>
    <xf numFmtId="0" fontId="8" fillId="0" borderId="15" xfId="0" applyFont="1" applyBorder="1" applyAlignment="1">
      <alignment wrapText="1"/>
    </xf>
    <xf numFmtId="49" fontId="9" fillId="0" borderId="13" xfId="0" applyNumberFormat="1" applyFont="1" applyBorder="1" applyAlignment="1">
      <alignment horizontal="center" vertical="center" wrapText="1"/>
    </xf>
    <xf numFmtId="174" fontId="9" fillId="35" borderId="13" xfId="0" applyNumberFormat="1" applyFont="1" applyFill="1" applyBorder="1" applyAlignment="1">
      <alignment horizontal="right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27" fillId="33" borderId="14" xfId="0" applyNumberFormat="1" applyFont="1" applyFill="1" applyBorder="1" applyAlignment="1">
      <alignment horizontal="center" vertical="center" wrapText="1"/>
    </xf>
    <xf numFmtId="174" fontId="3" fillId="33" borderId="14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174" fontId="9" fillId="35" borderId="15" xfId="0" applyNumberFormat="1" applyFont="1" applyFill="1" applyBorder="1" applyAlignment="1">
      <alignment horizontal="right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174" fontId="4" fillId="35" borderId="15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180" fontId="17" fillId="0" borderId="16" xfId="0" applyNumberFormat="1" applyFont="1" applyBorder="1" applyAlignment="1">
      <alignment horizontal="right" vertical="center" wrapText="1"/>
    </xf>
    <xf numFmtId="180" fontId="2" fillId="37" borderId="10" xfId="0" applyNumberFormat="1" applyFont="1" applyFill="1" applyBorder="1" applyAlignment="1">
      <alignment horizontal="right" vertical="center"/>
    </xf>
    <xf numFmtId="180" fontId="2" fillId="38" borderId="10" xfId="0" applyNumberFormat="1" applyFont="1" applyFill="1" applyBorder="1" applyAlignment="1">
      <alignment horizontal="right" vertical="center"/>
    </xf>
    <xf numFmtId="49" fontId="9" fillId="39" borderId="10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180" fontId="2" fillId="0" borderId="10" xfId="0" applyNumberFormat="1" applyFont="1" applyFill="1" applyBorder="1" applyAlignment="1">
      <alignment horizontal="right" vertical="center"/>
    </xf>
    <xf numFmtId="180" fontId="28" fillId="0" borderId="10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180" fontId="5" fillId="0" borderId="10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right" vertical="center" wrapText="1"/>
    </xf>
    <xf numFmtId="185" fontId="17" fillId="0" borderId="16" xfId="0" applyNumberFormat="1" applyFont="1" applyBorder="1" applyAlignment="1">
      <alignment horizontal="right" vertical="center" wrapText="1"/>
    </xf>
    <xf numFmtId="185" fontId="2" fillId="33" borderId="10" xfId="0" applyNumberFormat="1" applyFont="1" applyFill="1" applyBorder="1" applyAlignment="1">
      <alignment horizontal="right" vertical="center"/>
    </xf>
    <xf numFmtId="185" fontId="2" fillId="34" borderId="10" xfId="0" applyNumberFormat="1" applyFont="1" applyFill="1" applyBorder="1" applyAlignment="1">
      <alignment horizontal="right" vertical="center"/>
    </xf>
    <xf numFmtId="185" fontId="2" fillId="0" borderId="10" xfId="0" applyNumberFormat="1" applyFont="1" applyBorder="1" applyAlignment="1">
      <alignment horizontal="right" vertical="center"/>
    </xf>
    <xf numFmtId="185" fontId="4" fillId="0" borderId="10" xfId="0" applyNumberFormat="1" applyFont="1" applyBorder="1" applyAlignment="1">
      <alignment horizontal="right" vertical="center"/>
    </xf>
    <xf numFmtId="185" fontId="28" fillId="0" borderId="10" xfId="0" applyNumberFormat="1" applyFont="1" applyBorder="1" applyAlignment="1">
      <alignment horizontal="right" vertical="center"/>
    </xf>
    <xf numFmtId="185" fontId="0" fillId="35" borderId="10" xfId="0" applyNumberFormat="1" applyFont="1" applyFill="1" applyBorder="1" applyAlignment="1">
      <alignment horizontal="right" vertical="center"/>
    </xf>
    <xf numFmtId="185" fontId="2" fillId="35" borderId="10" xfId="0" applyNumberFormat="1" applyFont="1" applyFill="1" applyBorder="1" applyAlignment="1">
      <alignment horizontal="right" vertical="center"/>
    </xf>
    <xf numFmtId="185" fontId="2" fillId="0" borderId="10" xfId="0" applyNumberFormat="1" applyFont="1" applyFill="1" applyBorder="1" applyAlignment="1">
      <alignment horizontal="right" vertical="center"/>
    </xf>
    <xf numFmtId="180" fontId="5" fillId="34" borderId="10" xfId="0" applyNumberFormat="1" applyFont="1" applyFill="1" applyBorder="1" applyAlignment="1">
      <alignment horizontal="left" vertical="center"/>
    </xf>
    <xf numFmtId="0" fontId="4" fillId="40" borderId="10" xfId="0" applyNumberFormat="1" applyFont="1" applyFill="1" applyBorder="1" applyAlignment="1">
      <alignment vertical="top" wrapText="1"/>
    </xf>
    <xf numFmtId="49" fontId="4" fillId="40" borderId="10" xfId="0" applyNumberFormat="1" applyFont="1" applyFill="1" applyBorder="1" applyAlignment="1">
      <alignment horizontal="center" vertical="center" wrapText="1"/>
    </xf>
    <xf numFmtId="180" fontId="4" fillId="40" borderId="10" xfId="0" applyNumberFormat="1" applyFont="1" applyFill="1" applyBorder="1" applyAlignment="1">
      <alignment horizontal="left" vertical="center"/>
    </xf>
    <xf numFmtId="49" fontId="9" fillId="40" borderId="10" xfId="0" applyNumberFormat="1" applyFont="1" applyFill="1" applyBorder="1" applyAlignment="1">
      <alignment horizontal="center" vertical="center" wrapText="1"/>
    </xf>
    <xf numFmtId="180" fontId="9" fillId="40" borderId="10" xfId="0" applyNumberFormat="1" applyFont="1" applyFill="1" applyBorder="1" applyAlignment="1">
      <alignment horizontal="left" vertical="center"/>
    </xf>
    <xf numFmtId="0" fontId="4" fillId="40" borderId="15" xfId="0" applyNumberFormat="1" applyFont="1" applyFill="1" applyBorder="1" applyAlignment="1">
      <alignment vertical="top" wrapText="1"/>
    </xf>
    <xf numFmtId="49" fontId="4" fillId="40" borderId="15" xfId="0" applyNumberFormat="1" applyFont="1" applyFill="1" applyBorder="1" applyAlignment="1">
      <alignment horizontal="center" vertical="center" wrapText="1"/>
    </xf>
    <xf numFmtId="49" fontId="9" fillId="40" borderId="15" xfId="0" applyNumberFormat="1" applyFont="1" applyFill="1" applyBorder="1" applyAlignment="1">
      <alignment horizontal="center" vertical="center" wrapText="1"/>
    </xf>
    <xf numFmtId="174" fontId="9" fillId="0" borderId="15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vertical="top" wrapText="1"/>
    </xf>
    <xf numFmtId="49" fontId="4" fillId="0" borderId="15" xfId="0" applyNumberFormat="1" applyFont="1" applyBorder="1" applyAlignment="1">
      <alignment horizontal="center" vertical="center" wrapText="1"/>
    </xf>
    <xf numFmtId="174" fontId="4" fillId="35" borderId="15" xfId="0" applyNumberFormat="1" applyFont="1" applyFill="1" applyBorder="1" applyAlignment="1">
      <alignment horizontal="right" vertical="center" wrapText="1"/>
    </xf>
    <xf numFmtId="174" fontId="4" fillId="40" borderId="15" xfId="0" applyNumberFormat="1" applyFont="1" applyFill="1" applyBorder="1" applyAlignment="1">
      <alignment horizontal="left" vertical="center"/>
    </xf>
    <xf numFmtId="0" fontId="5" fillId="40" borderId="10" xfId="0" applyFont="1" applyFill="1" applyBorder="1" applyAlignment="1">
      <alignment horizontal="center" vertical="center" wrapText="1"/>
    </xf>
    <xf numFmtId="49" fontId="4" fillId="40" borderId="10" xfId="0" applyNumberFormat="1" applyFont="1" applyFill="1" applyBorder="1" applyAlignment="1">
      <alignment horizontal="center" vertical="center"/>
    </xf>
    <xf numFmtId="49" fontId="5" fillId="40" borderId="10" xfId="0" applyNumberFormat="1" applyFont="1" applyFill="1" applyBorder="1" applyAlignment="1">
      <alignment horizontal="center" vertical="center" wrapText="1"/>
    </xf>
    <xf numFmtId="180" fontId="4" fillId="40" borderId="10" xfId="0" applyNumberFormat="1" applyFont="1" applyFill="1" applyBorder="1" applyAlignment="1">
      <alignment horizontal="right" vertical="center"/>
    </xf>
    <xf numFmtId="49" fontId="9" fillId="40" borderId="10" xfId="0" applyNumberFormat="1" applyFont="1" applyFill="1" applyBorder="1" applyAlignment="1">
      <alignment horizontal="center" vertical="center"/>
    </xf>
    <xf numFmtId="180" fontId="9" fillId="40" borderId="10" xfId="0" applyNumberFormat="1" applyFont="1" applyFill="1" applyBorder="1" applyAlignment="1">
      <alignment horizontal="right" vertical="center"/>
    </xf>
    <xf numFmtId="174" fontId="5" fillId="36" borderId="12" xfId="0" applyNumberFormat="1" applyFont="1" applyFill="1" applyBorder="1" applyAlignment="1">
      <alignment horizontal="left" vertical="center" wrapText="1"/>
    </xf>
    <xf numFmtId="174" fontId="9" fillId="35" borderId="12" xfId="0" applyNumberFormat="1" applyFont="1" applyFill="1" applyBorder="1" applyAlignment="1">
      <alignment horizontal="left" vertical="center" wrapText="1"/>
    </xf>
    <xf numFmtId="0" fontId="26" fillId="36" borderId="13" xfId="0" applyFont="1" applyFill="1" applyBorder="1" applyAlignment="1">
      <alignment horizontal="right" vertical="center" wrapText="1"/>
    </xf>
    <xf numFmtId="49" fontId="5" fillId="36" borderId="13" xfId="0" applyNumberFormat="1" applyFont="1" applyFill="1" applyBorder="1" applyAlignment="1">
      <alignment horizontal="center" vertical="center" wrapText="1"/>
    </xf>
    <xf numFmtId="49" fontId="9" fillId="36" borderId="13" xfId="0" applyNumberFormat="1" applyFont="1" applyFill="1" applyBorder="1" applyAlignment="1">
      <alignment horizontal="center" vertical="center" wrapText="1"/>
    </xf>
    <xf numFmtId="174" fontId="5" fillId="36" borderId="13" xfId="0" applyNumberFormat="1" applyFont="1" applyFill="1" applyBorder="1" applyAlignment="1">
      <alignment horizontal="left" vertical="center" wrapText="1"/>
    </xf>
    <xf numFmtId="174" fontId="9" fillId="35" borderId="15" xfId="0" applyNumberFormat="1" applyFont="1" applyFill="1" applyBorder="1" applyAlignment="1">
      <alignment horizontal="left" vertical="center" wrapText="1"/>
    </xf>
    <xf numFmtId="49" fontId="5" fillId="40" borderId="15" xfId="0" applyNumberFormat="1" applyFont="1" applyFill="1" applyBorder="1" applyAlignment="1">
      <alignment horizontal="center" vertical="center" wrapText="1"/>
    </xf>
    <xf numFmtId="174" fontId="5" fillId="40" borderId="15" xfId="0" applyNumberFormat="1" applyFont="1" applyFill="1" applyBorder="1" applyAlignment="1">
      <alignment horizontal="right" vertical="center"/>
    </xf>
    <xf numFmtId="174" fontId="4" fillId="40" borderId="15" xfId="0" applyNumberFormat="1" applyFont="1" applyFill="1" applyBorder="1" applyAlignment="1">
      <alignment horizontal="right" vertical="center"/>
    </xf>
    <xf numFmtId="174" fontId="9" fillId="40" borderId="15" xfId="0" applyNumberFormat="1" applyFont="1" applyFill="1" applyBorder="1" applyAlignment="1">
      <alignment horizontal="right" vertical="center"/>
    </xf>
    <xf numFmtId="0" fontId="26" fillId="36" borderId="15" xfId="0" applyFont="1" applyFill="1" applyBorder="1" applyAlignment="1">
      <alignment horizontal="right" vertical="center" wrapText="1"/>
    </xf>
    <xf numFmtId="49" fontId="5" fillId="36" borderId="15" xfId="0" applyNumberFormat="1" applyFont="1" applyFill="1" applyBorder="1" applyAlignment="1">
      <alignment horizontal="center" vertical="center" wrapText="1"/>
    </xf>
    <xf numFmtId="49" fontId="9" fillId="36" borderId="15" xfId="0" applyNumberFormat="1" applyFont="1" applyFill="1" applyBorder="1" applyAlignment="1">
      <alignment horizontal="center" vertical="center" wrapText="1"/>
    </xf>
    <xf numFmtId="174" fontId="5" fillId="36" borderId="15" xfId="0" applyNumberFormat="1" applyFont="1" applyFill="1" applyBorder="1" applyAlignment="1">
      <alignment horizontal="left" vertical="center" wrapText="1"/>
    </xf>
    <xf numFmtId="0" fontId="10" fillId="0" borderId="16" xfId="0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174" fontId="9" fillId="35" borderId="14" xfId="0" applyNumberFormat="1" applyFont="1" applyFill="1" applyBorder="1" applyAlignment="1">
      <alignment horizontal="left" vertical="center" wrapText="1"/>
    </xf>
    <xf numFmtId="174" fontId="4" fillId="35" borderId="15" xfId="0" applyNumberFormat="1" applyFont="1" applyFill="1" applyBorder="1" applyAlignment="1">
      <alignment horizontal="left" vertical="center"/>
    </xf>
    <xf numFmtId="174" fontId="9" fillId="35" borderId="15" xfId="0" applyNumberFormat="1" applyFont="1" applyFill="1" applyBorder="1" applyAlignment="1">
      <alignment horizontal="left" vertical="center"/>
    </xf>
    <xf numFmtId="180" fontId="4" fillId="35" borderId="10" xfId="0" applyNumberFormat="1" applyFont="1" applyFill="1" applyBorder="1" applyAlignment="1">
      <alignment horizontal="left" vertical="center"/>
    </xf>
    <xf numFmtId="174" fontId="4" fillId="40" borderId="10" xfId="0" applyNumberFormat="1" applyFont="1" applyFill="1" applyBorder="1" applyAlignment="1">
      <alignment horizontal="right" vertical="center"/>
    </xf>
    <xf numFmtId="174" fontId="9" fillId="40" borderId="10" xfId="0" applyNumberFormat="1" applyFont="1" applyFill="1" applyBorder="1" applyAlignment="1">
      <alignment horizontal="right" vertical="center"/>
    </xf>
    <xf numFmtId="174" fontId="4" fillId="40" borderId="10" xfId="0" applyNumberFormat="1" applyFont="1" applyFill="1" applyBorder="1" applyAlignment="1">
      <alignment horizontal="right" vertical="center"/>
    </xf>
    <xf numFmtId="185" fontId="9" fillId="40" borderId="10" xfId="0" applyNumberFormat="1" applyFont="1" applyFill="1" applyBorder="1" applyAlignment="1">
      <alignment horizontal="right" vertical="center"/>
    </xf>
    <xf numFmtId="180" fontId="30" fillId="33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Border="1" applyAlignment="1">
      <alignment horizontal="right" vertical="center"/>
    </xf>
    <xf numFmtId="174" fontId="5" fillId="34" borderId="10" xfId="0" applyNumberFormat="1" applyFont="1" applyFill="1" applyBorder="1" applyAlignment="1">
      <alignment horizontal="left" vertical="center"/>
    </xf>
    <xf numFmtId="174" fontId="4" fillId="40" borderId="10" xfId="0" applyNumberFormat="1" applyFont="1" applyFill="1" applyBorder="1" applyAlignment="1">
      <alignment horizontal="left" vertical="center"/>
    </xf>
    <xf numFmtId="174" fontId="9" fillId="40" borderId="10" xfId="0" applyNumberFormat="1" applyFont="1" applyFill="1" applyBorder="1" applyAlignment="1">
      <alignment horizontal="left" vertical="center"/>
    </xf>
    <xf numFmtId="49" fontId="4" fillId="39" borderId="10" xfId="0" applyNumberFormat="1" applyFont="1" applyFill="1" applyBorder="1" applyAlignment="1">
      <alignment horizontal="center" vertical="center"/>
    </xf>
    <xf numFmtId="174" fontId="9" fillId="41" borderId="10" xfId="0" applyNumberFormat="1" applyFont="1" applyFill="1" applyBorder="1" applyAlignment="1">
      <alignment horizontal="right" vertical="center"/>
    </xf>
    <xf numFmtId="174" fontId="4" fillId="39" borderId="10" xfId="0" applyNumberFormat="1" applyFont="1" applyFill="1" applyBorder="1" applyAlignment="1">
      <alignment horizontal="right" vertical="center"/>
    </xf>
    <xf numFmtId="174" fontId="3" fillId="35" borderId="15" xfId="0" applyNumberFormat="1" applyFont="1" applyFill="1" applyBorder="1" applyAlignment="1">
      <alignment horizontal="right" wrapText="1"/>
    </xf>
    <xf numFmtId="174" fontId="4" fillId="35" borderId="10" xfId="0" applyNumberFormat="1" applyFont="1" applyFill="1" applyBorder="1" applyAlignment="1">
      <alignment horizontal="left" vertical="center"/>
    </xf>
    <xf numFmtId="0" fontId="10" fillId="0" borderId="17" xfId="0" applyFont="1" applyBorder="1" applyAlignment="1">
      <alignment vertical="top" wrapText="1"/>
    </xf>
    <xf numFmtId="0" fontId="8" fillId="0" borderId="17" xfId="0" applyFont="1" applyBorder="1" applyAlignment="1">
      <alignment wrapText="1"/>
    </xf>
    <xf numFmtId="180" fontId="4" fillId="35" borderId="18" xfId="0" applyNumberFormat="1" applyFont="1" applyFill="1" applyBorder="1" applyAlignment="1">
      <alignment horizontal="left" vertical="center"/>
    </xf>
    <xf numFmtId="174" fontId="4" fillId="35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174" fontId="9" fillId="35" borderId="19" xfId="0" applyNumberFormat="1" applyFont="1" applyFill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26" fillId="36" borderId="14" xfId="0" applyFont="1" applyFill="1" applyBorder="1" applyAlignment="1">
      <alignment horizontal="right" vertical="center" wrapText="1"/>
    </xf>
    <xf numFmtId="49" fontId="5" fillId="36" borderId="14" xfId="0" applyNumberFormat="1" applyFont="1" applyFill="1" applyBorder="1" applyAlignment="1">
      <alignment horizontal="center" vertical="center" wrapText="1"/>
    </xf>
    <xf numFmtId="49" fontId="9" fillId="36" borderId="14" xfId="0" applyNumberFormat="1" applyFont="1" applyFill="1" applyBorder="1" applyAlignment="1">
      <alignment horizontal="center" vertical="center" wrapText="1"/>
    </xf>
    <xf numFmtId="174" fontId="4" fillId="35" borderId="19" xfId="0" applyNumberFormat="1" applyFont="1" applyFill="1" applyBorder="1" applyAlignment="1">
      <alignment horizontal="right" vertical="center" wrapText="1"/>
    </xf>
    <xf numFmtId="49" fontId="4" fillId="0" borderId="13" xfId="0" applyNumberFormat="1" applyFont="1" applyBorder="1" applyAlignment="1">
      <alignment vertical="top" wrapText="1"/>
    </xf>
    <xf numFmtId="174" fontId="4" fillId="35" borderId="13" xfId="0" applyNumberFormat="1" applyFont="1" applyFill="1" applyBorder="1" applyAlignment="1">
      <alignment horizontal="right" vertical="center" wrapText="1"/>
    </xf>
    <xf numFmtId="0" fontId="4" fillId="0" borderId="20" xfId="0" applyNumberFormat="1" applyFont="1" applyBorder="1" applyAlignment="1">
      <alignment vertical="top" wrapText="1"/>
    </xf>
    <xf numFmtId="49" fontId="4" fillId="0" borderId="20" xfId="0" applyNumberFormat="1" applyFont="1" applyBorder="1" applyAlignment="1">
      <alignment horizontal="center" vertical="center" wrapText="1"/>
    </xf>
    <xf numFmtId="174" fontId="4" fillId="35" borderId="14" xfId="0" applyNumberFormat="1" applyFont="1" applyFill="1" applyBorder="1" applyAlignment="1">
      <alignment horizontal="right" vertical="center" wrapText="1"/>
    </xf>
    <xf numFmtId="0" fontId="4" fillId="35" borderId="15" xfId="0" applyNumberFormat="1" applyFont="1" applyFill="1" applyBorder="1" applyAlignment="1" applyProtection="1">
      <alignment vertical="top" wrapText="1"/>
      <protection locked="0"/>
    </xf>
    <xf numFmtId="49" fontId="9" fillId="35" borderId="15" xfId="0" applyNumberFormat="1" applyFont="1" applyFill="1" applyBorder="1" applyAlignment="1">
      <alignment vertical="top" wrapText="1"/>
    </xf>
    <xf numFmtId="174" fontId="5" fillId="36" borderId="15" xfId="0" applyNumberFormat="1" applyFont="1" applyFill="1" applyBorder="1" applyAlignment="1">
      <alignment horizontal="right" vertical="center" wrapText="1"/>
    </xf>
    <xf numFmtId="174" fontId="4" fillId="0" borderId="10" xfId="0" applyNumberFormat="1" applyFont="1" applyBorder="1" applyAlignment="1">
      <alignment horizontal="right" vertical="center"/>
    </xf>
    <xf numFmtId="174" fontId="4" fillId="0" borderId="15" xfId="0" applyNumberFormat="1" applyFont="1" applyBorder="1" applyAlignment="1">
      <alignment horizontal="right" vertical="center"/>
    </xf>
    <xf numFmtId="185" fontId="4" fillId="0" borderId="10" xfId="0" applyNumberFormat="1" applyFont="1" applyBorder="1" applyAlignment="1">
      <alignment horizontal="right" vertical="center"/>
    </xf>
    <xf numFmtId="180" fontId="10" fillId="35" borderId="10" xfId="0" applyNumberFormat="1" applyFont="1" applyFill="1" applyBorder="1" applyAlignment="1">
      <alignment horizontal="right" vertical="center"/>
    </xf>
    <xf numFmtId="185" fontId="10" fillId="35" borderId="10" xfId="0" applyNumberFormat="1" applyFont="1" applyFill="1" applyBorder="1" applyAlignment="1">
      <alignment horizontal="right" vertical="center"/>
    </xf>
    <xf numFmtId="174" fontId="3" fillId="35" borderId="10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/>
    </xf>
    <xf numFmtId="174" fontId="3" fillId="35" borderId="18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1"/>
  <sheetViews>
    <sheetView zoomScalePageLayoutView="0" workbookViewId="0" topLeftCell="A1">
      <selection activeCell="A4" sqref="A4:G4"/>
    </sheetView>
  </sheetViews>
  <sheetFormatPr defaultColWidth="9.00390625" defaultRowHeight="12.75"/>
  <cols>
    <col min="1" max="1" width="66.75390625" style="1" customWidth="1"/>
    <col min="2" max="2" width="6.75390625" style="1" customWidth="1"/>
    <col min="3" max="3" width="5.25390625" style="1" customWidth="1"/>
    <col min="4" max="4" width="6.625" style="1" customWidth="1"/>
    <col min="5" max="5" width="15.125" style="1" customWidth="1"/>
    <col min="6" max="6" width="8.00390625" style="2" customWidth="1"/>
    <col min="7" max="7" width="16.875" style="169" customWidth="1"/>
    <col min="8" max="8" width="23.25390625" style="1" hidden="1" customWidth="1"/>
    <col min="9" max="9" width="15.625" style="1" hidden="1" customWidth="1"/>
    <col min="10" max="11" width="19.875" style="1" hidden="1" customWidth="1"/>
    <col min="12" max="16384" width="9.125" style="1" customWidth="1"/>
  </cols>
  <sheetData>
    <row r="1" spans="1:8" ht="15" customHeight="1">
      <c r="A1" s="263" t="s">
        <v>0</v>
      </c>
      <c r="B1" s="263"/>
      <c r="C1" s="263"/>
      <c r="D1" s="263"/>
      <c r="E1" s="263"/>
      <c r="F1" s="263"/>
      <c r="G1" s="263"/>
      <c r="H1"/>
    </row>
    <row r="2" spans="1:8" ht="14.25" customHeight="1">
      <c r="A2" s="263" t="s">
        <v>97</v>
      </c>
      <c r="B2" s="263"/>
      <c r="C2" s="263"/>
      <c r="D2" s="263"/>
      <c r="E2" s="263"/>
      <c r="F2" s="263"/>
      <c r="G2" s="263"/>
      <c r="H2"/>
    </row>
    <row r="3" spans="1:8" ht="14.25" customHeight="1">
      <c r="A3" s="263" t="s">
        <v>1</v>
      </c>
      <c r="B3" s="263"/>
      <c r="C3" s="263"/>
      <c r="D3" s="263"/>
      <c r="E3" s="263"/>
      <c r="F3" s="263"/>
      <c r="G3" s="263"/>
      <c r="H3"/>
    </row>
    <row r="4" spans="1:8" ht="14.25" customHeight="1">
      <c r="A4" s="263" t="s">
        <v>259</v>
      </c>
      <c r="B4" s="263"/>
      <c r="C4" s="263"/>
      <c r="D4" s="263"/>
      <c r="E4" s="263"/>
      <c r="F4" s="263"/>
      <c r="G4" s="263"/>
      <c r="H4"/>
    </row>
    <row r="5" spans="1:8" ht="14.25" customHeight="1">
      <c r="A5" s="263" t="s">
        <v>98</v>
      </c>
      <c r="B5" s="263"/>
      <c r="C5" s="263"/>
      <c r="D5" s="263"/>
      <c r="E5" s="263"/>
      <c r="F5" s="263"/>
      <c r="G5" s="263"/>
      <c r="H5"/>
    </row>
    <row r="6" spans="1:8" ht="14.25" customHeight="1">
      <c r="A6" s="263" t="s">
        <v>99</v>
      </c>
      <c r="B6" s="263"/>
      <c r="C6" s="263"/>
      <c r="D6" s="263"/>
      <c r="E6" s="263"/>
      <c r="F6" s="263"/>
      <c r="G6" s="263"/>
      <c r="H6"/>
    </row>
    <row r="7" spans="1:8" ht="14.25" customHeight="1">
      <c r="A7" s="263" t="s">
        <v>1</v>
      </c>
      <c r="B7" s="263"/>
      <c r="C7" s="263"/>
      <c r="D7" s="263"/>
      <c r="E7" s="263"/>
      <c r="F7" s="263"/>
      <c r="G7" s="263"/>
      <c r="H7"/>
    </row>
    <row r="8" spans="1:8" ht="14.25" customHeight="1">
      <c r="A8" s="263" t="s">
        <v>100</v>
      </c>
      <c r="B8" s="263"/>
      <c r="C8" s="263"/>
      <c r="D8" s="263"/>
      <c r="E8" s="263"/>
      <c r="F8" s="263"/>
      <c r="G8" s="263"/>
      <c r="H8"/>
    </row>
    <row r="9" spans="1:8" ht="14.25" customHeight="1">
      <c r="A9" s="263" t="s">
        <v>175</v>
      </c>
      <c r="B9" s="263"/>
      <c r="C9" s="263"/>
      <c r="D9" s="263"/>
      <c r="E9" s="263"/>
      <c r="F9" s="263"/>
      <c r="G9" s="263"/>
      <c r="H9"/>
    </row>
    <row r="10" spans="1:8" ht="14.25" customHeight="1">
      <c r="A10" s="263" t="s">
        <v>176</v>
      </c>
      <c r="B10" s="263"/>
      <c r="C10" s="263"/>
      <c r="D10" s="263"/>
      <c r="E10" s="263"/>
      <c r="F10" s="263"/>
      <c r="G10" s="263"/>
      <c r="H10"/>
    </row>
    <row r="11" spans="1:8" ht="14.25" customHeight="1">
      <c r="A11" s="263" t="s">
        <v>230</v>
      </c>
      <c r="B11" s="263"/>
      <c r="C11" s="263"/>
      <c r="D11" s="263"/>
      <c r="E11" s="263"/>
      <c r="F11" s="263"/>
      <c r="G11" s="263"/>
      <c r="H11"/>
    </row>
    <row r="12" spans="1:8" ht="14.25" customHeight="1" hidden="1">
      <c r="A12" s="263" t="s">
        <v>143</v>
      </c>
      <c r="B12" s="263"/>
      <c r="C12" s="263"/>
      <c r="D12" s="263"/>
      <c r="E12" s="263"/>
      <c r="F12" s="263"/>
      <c r="G12" s="263"/>
      <c r="H12"/>
    </row>
    <row r="13" spans="1:8" ht="14.25" customHeight="1" hidden="1">
      <c r="A13" s="263" t="s">
        <v>172</v>
      </c>
      <c r="B13" s="265"/>
      <c r="C13" s="265"/>
      <c r="D13" s="265"/>
      <c r="E13" s="265"/>
      <c r="F13" s="265"/>
      <c r="G13" s="265"/>
      <c r="H13"/>
    </row>
    <row r="14" spans="1:8" ht="14.25" customHeight="1" hidden="1">
      <c r="A14" s="265" t="s">
        <v>137</v>
      </c>
      <c r="B14" s="267"/>
      <c r="C14" s="267"/>
      <c r="D14" s="267"/>
      <c r="E14" s="267"/>
      <c r="F14" s="267"/>
      <c r="G14" s="267"/>
      <c r="H14"/>
    </row>
    <row r="15" ht="12.75">
      <c r="H15"/>
    </row>
    <row r="16" spans="1:8" ht="15.75">
      <c r="A16" s="266" t="s">
        <v>2</v>
      </c>
      <c r="B16" s="266"/>
      <c r="C16" s="266"/>
      <c r="D16" s="266"/>
      <c r="E16" s="266"/>
      <c r="F16" s="266"/>
      <c r="G16" s="266"/>
      <c r="H16"/>
    </row>
    <row r="17" spans="1:8" ht="15.75">
      <c r="A17" s="266" t="s">
        <v>177</v>
      </c>
      <c r="B17" s="266"/>
      <c r="C17" s="266"/>
      <c r="D17" s="266"/>
      <c r="E17" s="266"/>
      <c r="F17" s="266"/>
      <c r="G17" s="266"/>
      <c r="H17"/>
    </row>
    <row r="18" spans="7:8" ht="12.75">
      <c r="G18" s="170" t="s">
        <v>3</v>
      </c>
      <c r="H18"/>
    </row>
    <row r="19" spans="1:11" ht="25.5">
      <c r="A19" s="5" t="s">
        <v>4</v>
      </c>
      <c r="B19" s="5" t="s">
        <v>5</v>
      </c>
      <c r="C19" s="6" t="s">
        <v>6</v>
      </c>
      <c r="D19" s="6" t="s">
        <v>7</v>
      </c>
      <c r="E19" s="5" t="s">
        <v>8</v>
      </c>
      <c r="F19" s="5" t="s">
        <v>9</v>
      </c>
      <c r="G19" s="171" t="s">
        <v>10</v>
      </c>
      <c r="H19" s="161" t="s">
        <v>178</v>
      </c>
      <c r="I19" s="166" t="s">
        <v>170</v>
      </c>
      <c r="J19" s="166" t="s">
        <v>171</v>
      </c>
      <c r="K19" s="166" t="s">
        <v>242</v>
      </c>
    </row>
    <row r="20" spans="1:11" ht="36">
      <c r="A20" s="7" t="s">
        <v>11</v>
      </c>
      <c r="B20" s="8">
        <v>800</v>
      </c>
      <c r="C20" s="9"/>
      <c r="D20" s="9"/>
      <c r="E20" s="8"/>
      <c r="F20" s="8"/>
      <c r="G20" s="10">
        <f>SUM(G171)</f>
        <v>61912.611999999994</v>
      </c>
      <c r="H20" s="125">
        <f>SUM(H171)</f>
        <v>33329.1</v>
      </c>
      <c r="I20" s="162">
        <f>SUM(I171)</f>
        <v>497.151</v>
      </c>
      <c r="J20" s="173">
        <f>SUM(J171)</f>
        <v>24886.695</v>
      </c>
      <c r="K20" s="173">
        <f>SUM(K171)</f>
        <v>3199.666</v>
      </c>
    </row>
    <row r="21" spans="1:11" ht="15.75">
      <c r="A21" s="11" t="s">
        <v>12</v>
      </c>
      <c r="B21" s="12">
        <v>800</v>
      </c>
      <c r="C21" s="13" t="s">
        <v>13</v>
      </c>
      <c r="D21" s="14"/>
      <c r="E21" s="15"/>
      <c r="F21" s="15"/>
      <c r="G21" s="16">
        <f>SUM(G30+G40+G51+G25)+G43+G48</f>
        <v>6813.182999999999</v>
      </c>
      <c r="H21" s="126">
        <f>SUM(H30+H40+H51+H25)+H43+H48</f>
        <v>5480.4</v>
      </c>
      <c r="I21" s="135">
        <f>SUM(I30+I40+I51+I25)+I43+I48</f>
        <v>0</v>
      </c>
      <c r="J21" s="174">
        <f>SUM(J30+J40+J51+J25)+J43+J48</f>
        <v>17</v>
      </c>
      <c r="K21" s="174">
        <f>SUM(K30+K40+K51+K25)+K43+K48</f>
        <v>1315.783</v>
      </c>
    </row>
    <row r="22" spans="1:11" s="22" customFormat="1" ht="31.5" customHeight="1" hidden="1">
      <c r="A22" s="17" t="s">
        <v>14</v>
      </c>
      <c r="B22" s="18">
        <v>800</v>
      </c>
      <c r="C22" s="19" t="s">
        <v>13</v>
      </c>
      <c r="D22" s="19" t="s">
        <v>15</v>
      </c>
      <c r="E22" s="20"/>
      <c r="F22" s="20"/>
      <c r="G22" s="21">
        <f>SUM(G23)</f>
        <v>0</v>
      </c>
      <c r="H22" s="127">
        <f>SUM(H23)</f>
        <v>0</v>
      </c>
      <c r="I22" s="136">
        <f>SUM(I23)</f>
        <v>0</v>
      </c>
      <c r="J22" s="175">
        <f>SUM(J23)</f>
        <v>0</v>
      </c>
      <c r="K22" s="175">
        <f>SUM(K23)</f>
        <v>0</v>
      </c>
    </row>
    <row r="23" spans="1:11" s="28" customFormat="1" ht="49.5" customHeight="1" hidden="1">
      <c r="A23" s="23" t="s">
        <v>16</v>
      </c>
      <c r="B23" s="24">
        <v>800</v>
      </c>
      <c r="C23" s="25" t="s">
        <v>13</v>
      </c>
      <c r="D23" s="25" t="s">
        <v>15</v>
      </c>
      <c r="E23" s="26" t="s">
        <v>17</v>
      </c>
      <c r="F23" s="26"/>
      <c r="G23" s="27">
        <f>G24</f>
        <v>0</v>
      </c>
      <c r="H23" s="128">
        <f>H24</f>
        <v>0</v>
      </c>
      <c r="I23" s="137">
        <f>I24</f>
        <v>0</v>
      </c>
      <c r="J23" s="176">
        <f>J24</f>
        <v>0</v>
      </c>
      <c r="K23" s="176">
        <f>K24</f>
        <v>0</v>
      </c>
    </row>
    <row r="24" spans="1:11" s="34" customFormat="1" ht="51.75" customHeight="1" hidden="1">
      <c r="A24" s="29" t="s">
        <v>18</v>
      </c>
      <c r="B24" s="30">
        <v>800</v>
      </c>
      <c r="C24" s="31" t="s">
        <v>13</v>
      </c>
      <c r="D24" s="31" t="s">
        <v>15</v>
      </c>
      <c r="E24" s="32" t="s">
        <v>17</v>
      </c>
      <c r="F24" s="32" t="s">
        <v>19</v>
      </c>
      <c r="G24" s="33"/>
      <c r="H24" s="129"/>
      <c r="I24" s="137"/>
      <c r="J24" s="176"/>
      <c r="K24" s="176"/>
    </row>
    <row r="25" spans="1:11" s="22" customFormat="1" ht="39.75" customHeight="1">
      <c r="A25" s="17" t="s">
        <v>20</v>
      </c>
      <c r="B25" s="18">
        <v>800</v>
      </c>
      <c r="C25" s="19" t="s">
        <v>13</v>
      </c>
      <c r="D25" s="19" t="s">
        <v>21</v>
      </c>
      <c r="E25" s="20"/>
      <c r="F25" s="20"/>
      <c r="G25" s="21">
        <f>SUM(G26)+G28</f>
        <v>17.4</v>
      </c>
      <c r="H25" s="127">
        <f>SUM(H26)+H28</f>
        <v>17.4</v>
      </c>
      <c r="I25" s="136">
        <f>SUM(I26)+I28</f>
        <v>0</v>
      </c>
      <c r="J25" s="175">
        <f>SUM(J26)+J28</f>
        <v>0</v>
      </c>
      <c r="K25" s="175">
        <f>SUM(K26)+K28</f>
        <v>0</v>
      </c>
    </row>
    <row r="26" spans="1:11" s="28" customFormat="1" ht="38.25">
      <c r="A26" s="35" t="s">
        <v>186</v>
      </c>
      <c r="B26" s="24">
        <v>800</v>
      </c>
      <c r="C26" s="25" t="s">
        <v>13</v>
      </c>
      <c r="D26" s="25" t="s">
        <v>21</v>
      </c>
      <c r="E26" s="26" t="s">
        <v>22</v>
      </c>
      <c r="F26" s="26"/>
      <c r="G26" s="27">
        <f>G27</f>
        <v>1.8</v>
      </c>
      <c r="H26" s="128">
        <f>H27</f>
        <v>1.8</v>
      </c>
      <c r="I26" s="137">
        <f>I27</f>
        <v>0</v>
      </c>
      <c r="J26" s="176">
        <f>J27</f>
        <v>0</v>
      </c>
      <c r="K26" s="176">
        <f>K27</f>
        <v>0</v>
      </c>
    </row>
    <row r="27" spans="1:11" s="28" customFormat="1" ht="51.75" customHeight="1">
      <c r="A27" s="29" t="s">
        <v>18</v>
      </c>
      <c r="B27" s="30">
        <v>800</v>
      </c>
      <c r="C27" s="31" t="s">
        <v>13</v>
      </c>
      <c r="D27" s="31" t="s">
        <v>21</v>
      </c>
      <c r="E27" s="32" t="s">
        <v>22</v>
      </c>
      <c r="F27" s="32" t="s">
        <v>19</v>
      </c>
      <c r="G27" s="33">
        <f>SUM(H27:K27)</f>
        <v>1.8</v>
      </c>
      <c r="H27" s="129">
        <v>1.8</v>
      </c>
      <c r="I27" s="137"/>
      <c r="J27" s="176"/>
      <c r="K27" s="176"/>
    </row>
    <row r="28" spans="1:11" s="28" customFormat="1" ht="43.5" customHeight="1">
      <c r="A28" s="35" t="s">
        <v>187</v>
      </c>
      <c r="B28" s="24">
        <v>800</v>
      </c>
      <c r="C28" s="25" t="s">
        <v>13</v>
      </c>
      <c r="D28" s="25" t="s">
        <v>21</v>
      </c>
      <c r="E28" s="26" t="s">
        <v>23</v>
      </c>
      <c r="F28" s="26"/>
      <c r="G28" s="27">
        <f>G29</f>
        <v>15.6</v>
      </c>
      <c r="H28" s="128">
        <f>H29</f>
        <v>15.6</v>
      </c>
      <c r="I28" s="137">
        <f>I29</f>
        <v>0</v>
      </c>
      <c r="J28" s="176">
        <f>J29</f>
        <v>0</v>
      </c>
      <c r="K28" s="176">
        <f>K29</f>
        <v>0</v>
      </c>
    </row>
    <row r="29" spans="1:11" s="28" customFormat="1" ht="51" customHeight="1">
      <c r="A29" s="29" t="s">
        <v>18</v>
      </c>
      <c r="B29" s="30">
        <v>800</v>
      </c>
      <c r="C29" s="31" t="s">
        <v>13</v>
      </c>
      <c r="D29" s="31" t="s">
        <v>21</v>
      </c>
      <c r="E29" s="32" t="s">
        <v>23</v>
      </c>
      <c r="F29" s="32" t="s">
        <v>19</v>
      </c>
      <c r="G29" s="33">
        <f>SUM(H29:K29)</f>
        <v>15.6</v>
      </c>
      <c r="H29" s="129">
        <v>15.6</v>
      </c>
      <c r="I29" s="137"/>
      <c r="J29" s="176"/>
      <c r="K29" s="176"/>
    </row>
    <row r="30" spans="1:11" ht="38.25">
      <c r="A30" s="17" t="s">
        <v>24</v>
      </c>
      <c r="B30" s="18">
        <v>800</v>
      </c>
      <c r="C30" s="19" t="s">
        <v>13</v>
      </c>
      <c r="D30" s="19" t="s">
        <v>25</v>
      </c>
      <c r="E30" s="20"/>
      <c r="F30" s="20"/>
      <c r="G30" s="21">
        <f>G31+G36+G38</f>
        <v>5506.782999999999</v>
      </c>
      <c r="H30" s="127">
        <f>H31+H36+H38</f>
        <v>4766</v>
      </c>
      <c r="I30" s="136">
        <f>I31+I36+I38</f>
        <v>0</v>
      </c>
      <c r="J30" s="175">
        <f>J31+J36+J38</f>
        <v>0</v>
      </c>
      <c r="K30" s="175">
        <f>K31+K36+K38</f>
        <v>740.783</v>
      </c>
    </row>
    <row r="31" spans="1:11" ht="38.25">
      <c r="A31" s="35" t="s">
        <v>188</v>
      </c>
      <c r="B31" s="24">
        <v>800</v>
      </c>
      <c r="C31" s="25" t="s">
        <v>13</v>
      </c>
      <c r="D31" s="25" t="s">
        <v>25</v>
      </c>
      <c r="E31" s="26" t="s">
        <v>26</v>
      </c>
      <c r="F31" s="26"/>
      <c r="G31" s="27">
        <f>G32+G33+G34+G35</f>
        <v>4731.6849999999995</v>
      </c>
      <c r="H31" s="128">
        <f>H32+H33+H34+H35</f>
        <v>4026.6</v>
      </c>
      <c r="I31" s="128">
        <f>I32+I33+I34+I35</f>
        <v>0</v>
      </c>
      <c r="J31" s="177">
        <f>J32+J33+J34+J35</f>
        <v>0</v>
      </c>
      <c r="K31" s="177">
        <f>K32+K33+K34+K35</f>
        <v>705.085</v>
      </c>
    </row>
    <row r="32" spans="1:11" s="34" customFormat="1" ht="51">
      <c r="A32" s="29" t="s">
        <v>18</v>
      </c>
      <c r="B32" s="30">
        <v>800</v>
      </c>
      <c r="C32" s="31" t="s">
        <v>13</v>
      </c>
      <c r="D32" s="31" t="s">
        <v>25</v>
      </c>
      <c r="E32" s="32" t="s">
        <v>26</v>
      </c>
      <c r="F32" s="32" t="s">
        <v>19</v>
      </c>
      <c r="G32" s="33">
        <f>SUM(H32:K32)</f>
        <v>3376.685</v>
      </c>
      <c r="H32" s="129">
        <v>2771.6</v>
      </c>
      <c r="I32" s="167"/>
      <c r="J32" s="176"/>
      <c r="K32" s="176">
        <f>546.874+44.709+13.502</f>
        <v>605.085</v>
      </c>
    </row>
    <row r="33" spans="1:11" s="34" customFormat="1" ht="25.5">
      <c r="A33" s="29" t="s">
        <v>27</v>
      </c>
      <c r="B33" s="32" t="s">
        <v>28</v>
      </c>
      <c r="C33" s="31" t="s">
        <v>13</v>
      </c>
      <c r="D33" s="31" t="s">
        <v>25</v>
      </c>
      <c r="E33" s="32" t="s">
        <v>26</v>
      </c>
      <c r="F33" s="32" t="s">
        <v>29</v>
      </c>
      <c r="G33" s="33">
        <f>SUM(H33:K33)</f>
        <v>1255</v>
      </c>
      <c r="H33" s="138">
        <v>1155</v>
      </c>
      <c r="I33" s="168"/>
      <c r="J33" s="178"/>
      <c r="K33" s="178">
        <v>100</v>
      </c>
    </row>
    <row r="34" spans="1:11" s="34" customFormat="1" ht="12.75" hidden="1">
      <c r="A34" s="36" t="s">
        <v>34</v>
      </c>
      <c r="B34" s="32" t="s">
        <v>28</v>
      </c>
      <c r="C34" s="31" t="s">
        <v>13</v>
      </c>
      <c r="D34" s="31" t="s">
        <v>25</v>
      </c>
      <c r="E34" s="32" t="s">
        <v>26</v>
      </c>
      <c r="F34" s="32" t="s">
        <v>35</v>
      </c>
      <c r="G34" s="33">
        <f>SUM(H34:K34)</f>
        <v>0</v>
      </c>
      <c r="H34" s="138"/>
      <c r="I34" s="168"/>
      <c r="J34" s="178"/>
      <c r="K34" s="178"/>
    </row>
    <row r="35" spans="1:11" s="34" customFormat="1" ht="12.75">
      <c r="A35" s="36" t="s">
        <v>30</v>
      </c>
      <c r="B35" s="32" t="s">
        <v>28</v>
      </c>
      <c r="C35" s="31" t="s">
        <v>13</v>
      </c>
      <c r="D35" s="31" t="s">
        <v>25</v>
      </c>
      <c r="E35" s="32" t="s">
        <v>26</v>
      </c>
      <c r="F35" s="32" t="s">
        <v>28</v>
      </c>
      <c r="G35" s="33">
        <f>SUM(H35:K35)</f>
        <v>100</v>
      </c>
      <c r="H35" s="129">
        <v>100</v>
      </c>
      <c r="I35" s="167"/>
      <c r="J35" s="176"/>
      <c r="K35" s="176"/>
    </row>
    <row r="36" spans="1:11" ht="41.25" customHeight="1">
      <c r="A36" s="35" t="s">
        <v>189</v>
      </c>
      <c r="B36" s="24">
        <v>800</v>
      </c>
      <c r="C36" s="25" t="s">
        <v>13</v>
      </c>
      <c r="D36" s="25" t="s">
        <v>25</v>
      </c>
      <c r="E36" s="26" t="s">
        <v>31</v>
      </c>
      <c r="F36" s="26"/>
      <c r="G36" s="27">
        <f>G37</f>
        <v>775.098</v>
      </c>
      <c r="H36" s="128">
        <f>H37</f>
        <v>739.4</v>
      </c>
      <c r="I36" s="167">
        <f>I37</f>
        <v>0</v>
      </c>
      <c r="J36" s="176">
        <f>J37</f>
        <v>0</v>
      </c>
      <c r="K36" s="259">
        <f>K37</f>
        <v>35.698</v>
      </c>
    </row>
    <row r="37" spans="1:11" ht="24.75" customHeight="1">
      <c r="A37" s="29" t="s">
        <v>18</v>
      </c>
      <c r="B37" s="30">
        <v>800</v>
      </c>
      <c r="C37" s="31" t="s">
        <v>13</v>
      </c>
      <c r="D37" s="31" t="s">
        <v>25</v>
      </c>
      <c r="E37" s="32" t="s">
        <v>31</v>
      </c>
      <c r="F37" s="32" t="s">
        <v>19</v>
      </c>
      <c r="G37" s="33">
        <f>SUM(H37:K37)</f>
        <v>775.098</v>
      </c>
      <c r="H37" s="129">
        <v>739.4</v>
      </c>
      <c r="I37" s="167"/>
      <c r="J37" s="176"/>
      <c r="K37" s="176">
        <f>93.909-44.709-13.502</f>
        <v>35.698</v>
      </c>
    </row>
    <row r="38" spans="1:11" s="28" customFormat="1" ht="51" hidden="1">
      <c r="A38" s="35" t="s">
        <v>32</v>
      </c>
      <c r="B38" s="24">
        <v>800</v>
      </c>
      <c r="C38" s="25" t="s">
        <v>13</v>
      </c>
      <c r="D38" s="25" t="s">
        <v>25</v>
      </c>
      <c r="E38" s="26" t="s">
        <v>33</v>
      </c>
      <c r="F38" s="26"/>
      <c r="G38" s="27">
        <f>G39</f>
        <v>0</v>
      </c>
      <c r="H38" s="128">
        <f>H39</f>
        <v>0</v>
      </c>
      <c r="I38" s="167">
        <f>I39</f>
        <v>0</v>
      </c>
      <c r="J38" s="176">
        <f>J39</f>
        <v>0</v>
      </c>
      <c r="K38" s="176">
        <f>K39</f>
        <v>0</v>
      </c>
    </row>
    <row r="39" spans="1:11" s="34" customFormat="1" ht="12.75" hidden="1">
      <c r="A39" s="36" t="s">
        <v>34</v>
      </c>
      <c r="B39" s="30">
        <v>800</v>
      </c>
      <c r="C39" s="31" t="s">
        <v>13</v>
      </c>
      <c r="D39" s="31" t="s">
        <v>25</v>
      </c>
      <c r="E39" s="32" t="s">
        <v>33</v>
      </c>
      <c r="F39" s="32" t="s">
        <v>35</v>
      </c>
      <c r="G39" s="33">
        <f>SUM(H39:K39)</f>
        <v>0</v>
      </c>
      <c r="H39" s="129"/>
      <c r="I39" s="137"/>
      <c r="J39" s="176"/>
      <c r="K39" s="176"/>
    </row>
    <row r="40" spans="1:11" ht="26.25" customHeight="1">
      <c r="A40" s="37" t="s">
        <v>36</v>
      </c>
      <c r="B40" s="20" t="s">
        <v>28</v>
      </c>
      <c r="C40" s="19" t="s">
        <v>13</v>
      </c>
      <c r="D40" s="19" t="s">
        <v>37</v>
      </c>
      <c r="E40" s="20"/>
      <c r="F40" s="20"/>
      <c r="G40" s="21">
        <f aca="true" t="shared" si="0" ref="G40:K41">G41</f>
        <v>197</v>
      </c>
      <c r="H40" s="127">
        <f t="shared" si="0"/>
        <v>197</v>
      </c>
      <c r="I40" s="136">
        <f t="shared" si="0"/>
        <v>0</v>
      </c>
      <c r="J40" s="175">
        <f t="shared" si="0"/>
        <v>0</v>
      </c>
      <c r="K40" s="175">
        <f t="shared" si="0"/>
        <v>0</v>
      </c>
    </row>
    <row r="41" spans="1:11" ht="25.5">
      <c r="A41" s="38" t="s">
        <v>190</v>
      </c>
      <c r="B41" s="26" t="s">
        <v>28</v>
      </c>
      <c r="C41" s="25" t="s">
        <v>13</v>
      </c>
      <c r="D41" s="25" t="s">
        <v>37</v>
      </c>
      <c r="E41" s="26" t="s">
        <v>38</v>
      </c>
      <c r="F41" s="26"/>
      <c r="G41" s="27">
        <f t="shared" si="0"/>
        <v>197</v>
      </c>
      <c r="H41" s="128">
        <f t="shared" si="0"/>
        <v>197</v>
      </c>
      <c r="I41" s="137">
        <f t="shared" si="0"/>
        <v>0</v>
      </c>
      <c r="J41" s="176">
        <f t="shared" si="0"/>
        <v>0</v>
      </c>
      <c r="K41" s="176">
        <f t="shared" si="0"/>
        <v>0</v>
      </c>
    </row>
    <row r="42" spans="1:11" s="34" customFormat="1" ht="15" customHeight="1">
      <c r="A42" s="36" t="s">
        <v>39</v>
      </c>
      <c r="B42" s="32" t="s">
        <v>28</v>
      </c>
      <c r="C42" s="31" t="s">
        <v>13</v>
      </c>
      <c r="D42" s="31" t="s">
        <v>37</v>
      </c>
      <c r="E42" s="32" t="s">
        <v>38</v>
      </c>
      <c r="F42" s="32" t="s">
        <v>40</v>
      </c>
      <c r="G42" s="33">
        <f>SUM(H42:K42)</f>
        <v>197</v>
      </c>
      <c r="H42" s="129">
        <v>197</v>
      </c>
      <c r="I42" s="137"/>
      <c r="J42" s="176"/>
      <c r="K42" s="176"/>
    </row>
    <row r="43" spans="1:11" s="34" customFormat="1" ht="12.75" hidden="1">
      <c r="A43" s="37" t="s">
        <v>41</v>
      </c>
      <c r="B43" s="20" t="s">
        <v>28</v>
      </c>
      <c r="C43" s="19" t="s">
        <v>13</v>
      </c>
      <c r="D43" s="19" t="s">
        <v>42</v>
      </c>
      <c r="E43" s="20"/>
      <c r="F43" s="20"/>
      <c r="G43" s="21">
        <f>G44+G46</f>
        <v>0</v>
      </c>
      <c r="H43" s="127">
        <f>H44+H46</f>
        <v>0</v>
      </c>
      <c r="I43" s="136">
        <f>I44+I46</f>
        <v>0</v>
      </c>
      <c r="J43" s="175">
        <f>J44+J46</f>
        <v>0</v>
      </c>
      <c r="K43" s="175">
        <f>K44+K46</f>
        <v>0</v>
      </c>
    </row>
    <row r="44" spans="1:11" s="34" customFormat="1" ht="39" customHeight="1" hidden="1">
      <c r="A44" s="38" t="s">
        <v>173</v>
      </c>
      <c r="B44" s="26" t="s">
        <v>28</v>
      </c>
      <c r="C44" s="25" t="s">
        <v>13</v>
      </c>
      <c r="D44" s="25" t="s">
        <v>42</v>
      </c>
      <c r="E44" s="26" t="s">
        <v>174</v>
      </c>
      <c r="F44" s="26"/>
      <c r="G44" s="27">
        <f>G45</f>
        <v>0</v>
      </c>
      <c r="H44" s="128">
        <f>H45</f>
        <v>0</v>
      </c>
      <c r="I44" s="137">
        <f>I45</f>
        <v>0</v>
      </c>
      <c r="J44" s="176">
        <f>J45</f>
        <v>0</v>
      </c>
      <c r="K44" s="176">
        <f>K45</f>
        <v>0</v>
      </c>
    </row>
    <row r="45" spans="1:11" s="34" customFormat="1" ht="25.5" hidden="1">
      <c r="A45" s="29" t="s">
        <v>27</v>
      </c>
      <c r="B45" s="32" t="s">
        <v>28</v>
      </c>
      <c r="C45" s="31" t="s">
        <v>13</v>
      </c>
      <c r="D45" s="31" t="s">
        <v>42</v>
      </c>
      <c r="E45" s="32" t="s">
        <v>174</v>
      </c>
      <c r="F45" s="32" t="s">
        <v>28</v>
      </c>
      <c r="G45" s="33">
        <f>SUM(H45:K45)</f>
        <v>0</v>
      </c>
      <c r="H45" s="129"/>
      <c r="I45" s="137"/>
      <c r="J45" s="176"/>
      <c r="K45" s="176"/>
    </row>
    <row r="46" spans="1:11" s="34" customFormat="1" ht="51" hidden="1">
      <c r="A46" s="38" t="s">
        <v>136</v>
      </c>
      <c r="B46" s="26" t="s">
        <v>28</v>
      </c>
      <c r="C46" s="25" t="s">
        <v>13</v>
      </c>
      <c r="D46" s="25" t="s">
        <v>42</v>
      </c>
      <c r="E46" s="26" t="s">
        <v>135</v>
      </c>
      <c r="F46" s="26"/>
      <c r="G46" s="27">
        <f>G47</f>
        <v>0</v>
      </c>
      <c r="H46" s="128">
        <f>H47</f>
        <v>0</v>
      </c>
      <c r="I46" s="137">
        <f>I47</f>
        <v>0</v>
      </c>
      <c r="J46" s="176">
        <f>J47</f>
        <v>0</v>
      </c>
      <c r="K46" s="176">
        <f>K47</f>
        <v>0</v>
      </c>
    </row>
    <row r="47" spans="1:11" s="34" customFormat="1" ht="25.5" hidden="1">
      <c r="A47" s="29" t="s">
        <v>27</v>
      </c>
      <c r="B47" s="32" t="s">
        <v>28</v>
      </c>
      <c r="C47" s="31" t="s">
        <v>13</v>
      </c>
      <c r="D47" s="31" t="s">
        <v>42</v>
      </c>
      <c r="E47" s="32" t="s">
        <v>135</v>
      </c>
      <c r="F47" s="32" t="s">
        <v>29</v>
      </c>
      <c r="G47" s="33">
        <f>SUM(H47:K47)</f>
        <v>0</v>
      </c>
      <c r="H47" s="129"/>
      <c r="I47" s="163"/>
      <c r="J47" s="176"/>
      <c r="K47" s="176"/>
    </row>
    <row r="48" spans="1:11" s="39" customFormat="1" ht="12.75">
      <c r="A48" s="17" t="s">
        <v>43</v>
      </c>
      <c r="B48" s="18">
        <v>800</v>
      </c>
      <c r="C48" s="19" t="s">
        <v>13</v>
      </c>
      <c r="D48" s="19" t="s">
        <v>44</v>
      </c>
      <c r="E48" s="20"/>
      <c r="F48" s="20"/>
      <c r="G48" s="21">
        <f aca="true" t="shared" si="1" ref="G48:K49">G49</f>
        <v>400</v>
      </c>
      <c r="H48" s="127">
        <f t="shared" si="1"/>
        <v>400</v>
      </c>
      <c r="I48" s="136">
        <f t="shared" si="1"/>
        <v>0</v>
      </c>
      <c r="J48" s="175">
        <f t="shared" si="1"/>
        <v>0</v>
      </c>
      <c r="K48" s="175">
        <f t="shared" si="1"/>
        <v>0</v>
      </c>
    </row>
    <row r="49" spans="1:11" s="40" customFormat="1" ht="17.25" customHeight="1">
      <c r="A49" s="35" t="s">
        <v>191</v>
      </c>
      <c r="B49" s="24">
        <v>800</v>
      </c>
      <c r="C49" s="25" t="s">
        <v>13</v>
      </c>
      <c r="D49" s="25" t="s">
        <v>44</v>
      </c>
      <c r="E49" s="26" t="s">
        <v>33</v>
      </c>
      <c r="F49" s="26"/>
      <c r="G49" s="27">
        <f t="shared" si="1"/>
        <v>400</v>
      </c>
      <c r="H49" s="128">
        <f t="shared" si="1"/>
        <v>400</v>
      </c>
      <c r="I49" s="137">
        <f t="shared" si="1"/>
        <v>0</v>
      </c>
      <c r="J49" s="176">
        <f t="shared" si="1"/>
        <v>0</v>
      </c>
      <c r="K49" s="176">
        <f t="shared" si="1"/>
        <v>0</v>
      </c>
    </row>
    <row r="50" spans="1:11" s="41" customFormat="1" ht="12.75">
      <c r="A50" s="36" t="s">
        <v>30</v>
      </c>
      <c r="B50" s="30">
        <v>800</v>
      </c>
      <c r="C50" s="31" t="s">
        <v>13</v>
      </c>
      <c r="D50" s="31" t="s">
        <v>44</v>
      </c>
      <c r="E50" s="32" t="s">
        <v>33</v>
      </c>
      <c r="F50" s="32" t="s">
        <v>28</v>
      </c>
      <c r="G50" s="33">
        <f>SUM(H50:K50)</f>
        <v>400</v>
      </c>
      <c r="H50" s="129">
        <v>400</v>
      </c>
      <c r="I50" s="137"/>
      <c r="J50" s="176"/>
      <c r="K50" s="176"/>
    </row>
    <row r="51" spans="1:11" s="39" customFormat="1" ht="12.75">
      <c r="A51" s="17" t="s">
        <v>257</v>
      </c>
      <c r="B51" s="18">
        <v>800</v>
      </c>
      <c r="C51" s="19" t="s">
        <v>13</v>
      </c>
      <c r="D51" s="19" t="s">
        <v>46</v>
      </c>
      <c r="E51" s="20"/>
      <c r="F51" s="20"/>
      <c r="G51" s="21">
        <f>G52+G55+G61+G57+G63+G59+G65</f>
        <v>692</v>
      </c>
      <c r="H51" s="127">
        <f>H52+H55+H61+H57+H63+H59+H65</f>
        <v>100</v>
      </c>
      <c r="I51" s="127">
        <f>I52+I55+I61+I57+I63+I59+I65</f>
        <v>0</v>
      </c>
      <c r="J51" s="127">
        <f>J52+J55+J61+J57+J63+J59+J65</f>
        <v>17</v>
      </c>
      <c r="K51" s="127">
        <f>K52+K55+K61+K57+K63+K59+K65</f>
        <v>575</v>
      </c>
    </row>
    <row r="52" spans="1:11" s="39" customFormat="1" ht="89.25" hidden="1">
      <c r="A52" s="35" t="s">
        <v>164</v>
      </c>
      <c r="B52" s="24">
        <v>800</v>
      </c>
      <c r="C52" s="25" t="s">
        <v>13</v>
      </c>
      <c r="D52" s="25" t="s">
        <v>46</v>
      </c>
      <c r="E52" s="26" t="s">
        <v>26</v>
      </c>
      <c r="F52" s="26"/>
      <c r="G52" s="226">
        <f>SUM(G53:G54)</f>
        <v>0</v>
      </c>
      <c r="H52" s="199">
        <f>SUM(H53:H54)</f>
        <v>0</v>
      </c>
      <c r="I52" s="199">
        <f>SUM(I53:I54)</f>
        <v>0</v>
      </c>
      <c r="J52" s="201">
        <f>SUM(J53:J54)</f>
        <v>0</v>
      </c>
      <c r="K52" s="201">
        <f>SUM(K53:K54)</f>
        <v>0</v>
      </c>
    </row>
    <row r="53" spans="1:11" s="39" customFormat="1" ht="25.5" hidden="1">
      <c r="A53" s="29" t="s">
        <v>27</v>
      </c>
      <c r="B53" s="32" t="s">
        <v>28</v>
      </c>
      <c r="C53" s="31" t="s">
        <v>13</v>
      </c>
      <c r="D53" s="31" t="s">
        <v>46</v>
      </c>
      <c r="E53" s="32" t="s">
        <v>26</v>
      </c>
      <c r="F53" s="32" t="s">
        <v>29</v>
      </c>
      <c r="G53" s="229">
        <f>SUM(H53:K53)</f>
        <v>0</v>
      </c>
      <c r="H53" s="201"/>
      <c r="I53" s="199"/>
      <c r="J53" s="227"/>
      <c r="K53" s="227"/>
    </row>
    <row r="54" spans="1:11" s="39" customFormat="1" ht="12.75" hidden="1">
      <c r="A54" s="36" t="s">
        <v>34</v>
      </c>
      <c r="B54" s="32" t="s">
        <v>28</v>
      </c>
      <c r="C54" s="31" t="s">
        <v>13</v>
      </c>
      <c r="D54" s="31" t="s">
        <v>46</v>
      </c>
      <c r="E54" s="32" t="s">
        <v>26</v>
      </c>
      <c r="F54" s="32" t="s">
        <v>35</v>
      </c>
      <c r="G54" s="229">
        <f>SUM(H54:K54)</f>
        <v>0</v>
      </c>
      <c r="H54" s="201"/>
      <c r="I54" s="199"/>
      <c r="J54" s="227"/>
      <c r="K54" s="227"/>
    </row>
    <row r="55" spans="1:11" s="40" customFormat="1" ht="33" customHeight="1">
      <c r="A55" s="42" t="s">
        <v>192</v>
      </c>
      <c r="B55" s="43">
        <v>800</v>
      </c>
      <c r="C55" s="44" t="s">
        <v>13</v>
      </c>
      <c r="D55" s="44" t="s">
        <v>46</v>
      </c>
      <c r="E55" s="45" t="s">
        <v>47</v>
      </c>
      <c r="F55" s="45"/>
      <c r="G55" s="46">
        <f>G56</f>
        <v>200</v>
      </c>
      <c r="H55" s="130">
        <f>H56</f>
        <v>100</v>
      </c>
      <c r="I55" s="139">
        <f>I56</f>
        <v>0</v>
      </c>
      <c r="J55" s="179">
        <f>J56</f>
        <v>0</v>
      </c>
      <c r="K55" s="179">
        <f>K56</f>
        <v>100</v>
      </c>
    </row>
    <row r="56" spans="1:11" s="41" customFormat="1" ht="25.5">
      <c r="A56" s="29" t="s">
        <v>27</v>
      </c>
      <c r="B56" s="47">
        <v>800</v>
      </c>
      <c r="C56" s="31" t="s">
        <v>13</v>
      </c>
      <c r="D56" s="31" t="s">
        <v>46</v>
      </c>
      <c r="E56" s="32" t="s">
        <v>47</v>
      </c>
      <c r="F56" s="32" t="s">
        <v>29</v>
      </c>
      <c r="G56" s="33">
        <f>SUM(H56:K56)</f>
        <v>200</v>
      </c>
      <c r="H56" s="133">
        <v>100</v>
      </c>
      <c r="I56" s="140"/>
      <c r="J56" s="180"/>
      <c r="K56" s="180">
        <v>100</v>
      </c>
    </row>
    <row r="57" spans="1:11" s="41" customFormat="1" ht="51" hidden="1">
      <c r="A57" s="66" t="s">
        <v>141</v>
      </c>
      <c r="B57" s="43">
        <v>800</v>
      </c>
      <c r="C57" s="44" t="s">
        <v>13</v>
      </c>
      <c r="D57" s="44" t="s">
        <v>46</v>
      </c>
      <c r="E57" s="45" t="s">
        <v>142</v>
      </c>
      <c r="F57" s="45"/>
      <c r="G57" s="46">
        <f>G58</f>
        <v>0</v>
      </c>
      <c r="H57" s="130">
        <f>H58</f>
        <v>0</v>
      </c>
      <c r="I57" s="139">
        <f>I58</f>
        <v>0</v>
      </c>
      <c r="J57" s="179">
        <f>J58</f>
        <v>0</v>
      </c>
      <c r="K57" s="179">
        <f>K58</f>
        <v>0</v>
      </c>
    </row>
    <row r="58" spans="1:11" s="41" customFormat="1" ht="25.5" hidden="1">
      <c r="A58" s="29" t="s">
        <v>27</v>
      </c>
      <c r="B58" s="47">
        <v>800</v>
      </c>
      <c r="C58" s="31" t="s">
        <v>13</v>
      </c>
      <c r="D58" s="31" t="s">
        <v>46</v>
      </c>
      <c r="E58" s="32" t="s">
        <v>142</v>
      </c>
      <c r="F58" s="32" t="s">
        <v>29</v>
      </c>
      <c r="G58" s="33">
        <f>SUM(H58:K58)</f>
        <v>0</v>
      </c>
      <c r="H58" s="133"/>
      <c r="I58" s="140"/>
      <c r="J58" s="180"/>
      <c r="K58" s="180"/>
    </row>
    <row r="59" spans="1:11" s="41" customFormat="1" ht="63.75">
      <c r="A59" s="66" t="s">
        <v>240</v>
      </c>
      <c r="B59" s="43">
        <v>800</v>
      </c>
      <c r="C59" s="25" t="s">
        <v>13</v>
      </c>
      <c r="D59" s="25" t="s">
        <v>46</v>
      </c>
      <c r="E59" s="26" t="s">
        <v>241</v>
      </c>
      <c r="F59" s="26"/>
      <c r="G59" s="27">
        <f>SUM(G60)</f>
        <v>17</v>
      </c>
      <c r="H59" s="128">
        <f>SUM(H60)</f>
        <v>0</v>
      </c>
      <c r="I59" s="128">
        <f>SUM(I60)</f>
        <v>0</v>
      </c>
      <c r="J59" s="128">
        <f>SUM(J60)</f>
        <v>17</v>
      </c>
      <c r="K59" s="128">
        <f>SUM(K60)</f>
        <v>0</v>
      </c>
    </row>
    <row r="60" spans="1:11" s="41" customFormat="1" ht="25.5">
      <c r="A60" s="29" t="s">
        <v>27</v>
      </c>
      <c r="B60" s="47">
        <v>800</v>
      </c>
      <c r="C60" s="31" t="s">
        <v>13</v>
      </c>
      <c r="D60" s="31" t="s">
        <v>46</v>
      </c>
      <c r="E60" s="32" t="s">
        <v>241</v>
      </c>
      <c r="F60" s="32" t="s">
        <v>29</v>
      </c>
      <c r="G60" s="33">
        <f>SUM(H60:K60)</f>
        <v>17</v>
      </c>
      <c r="H60" s="133"/>
      <c r="I60" s="140"/>
      <c r="J60" s="180">
        <v>17</v>
      </c>
      <c r="K60" s="180"/>
    </row>
    <row r="61" spans="1:11" s="41" customFormat="1" ht="102" hidden="1">
      <c r="A61" s="42" t="s">
        <v>258</v>
      </c>
      <c r="B61" s="43">
        <v>800</v>
      </c>
      <c r="C61" s="44" t="s">
        <v>13</v>
      </c>
      <c r="D61" s="44" t="s">
        <v>46</v>
      </c>
      <c r="E61" s="26" t="s">
        <v>139</v>
      </c>
      <c r="F61" s="45"/>
      <c r="G61" s="46">
        <f>G62</f>
        <v>0</v>
      </c>
      <c r="H61" s="130">
        <f>H62</f>
        <v>0</v>
      </c>
      <c r="I61" s="139">
        <f>I62</f>
        <v>0</v>
      </c>
      <c r="J61" s="179">
        <f>J62</f>
        <v>0</v>
      </c>
      <c r="K61" s="179">
        <f>K62</f>
        <v>0</v>
      </c>
    </row>
    <row r="62" spans="1:11" s="41" customFormat="1" ht="51" hidden="1">
      <c r="A62" s="29" t="s">
        <v>18</v>
      </c>
      <c r="B62" s="47">
        <v>800</v>
      </c>
      <c r="C62" s="31" t="s">
        <v>13</v>
      </c>
      <c r="D62" s="31" t="s">
        <v>46</v>
      </c>
      <c r="E62" s="32" t="s">
        <v>140</v>
      </c>
      <c r="F62" s="32" t="s">
        <v>19</v>
      </c>
      <c r="G62" s="33">
        <f>SUM(H62:K62)</f>
        <v>0</v>
      </c>
      <c r="H62" s="133"/>
      <c r="I62" s="140"/>
      <c r="J62" s="180"/>
      <c r="K62" s="180"/>
    </row>
    <row r="63" spans="1:11" s="41" customFormat="1" ht="64.5" customHeight="1" hidden="1">
      <c r="A63" s="66" t="s">
        <v>238</v>
      </c>
      <c r="B63" s="47">
        <v>800</v>
      </c>
      <c r="C63" s="31" t="s">
        <v>13</v>
      </c>
      <c r="D63" s="31" t="s">
        <v>46</v>
      </c>
      <c r="E63" s="32" t="s">
        <v>239</v>
      </c>
      <c r="F63" s="32"/>
      <c r="G63" s="46">
        <f>G64</f>
        <v>0</v>
      </c>
      <c r="H63" s="130">
        <f>H64</f>
        <v>0</v>
      </c>
      <c r="I63" s="139">
        <f>I64</f>
        <v>0</v>
      </c>
      <c r="J63" s="179">
        <f>J64</f>
        <v>0</v>
      </c>
      <c r="K63" s="179">
        <f>K64</f>
        <v>0</v>
      </c>
    </row>
    <row r="64" spans="1:11" s="41" customFormat="1" ht="25.5" hidden="1">
      <c r="A64" s="29" t="s">
        <v>27</v>
      </c>
      <c r="B64" s="47">
        <v>800</v>
      </c>
      <c r="C64" s="31" t="s">
        <v>13</v>
      </c>
      <c r="D64" s="31" t="s">
        <v>46</v>
      </c>
      <c r="E64" s="32" t="s">
        <v>239</v>
      </c>
      <c r="F64" s="32" t="s">
        <v>29</v>
      </c>
      <c r="G64" s="33">
        <f>SUM(H64:K64)</f>
        <v>0</v>
      </c>
      <c r="H64" s="133"/>
      <c r="I64" s="140"/>
      <c r="J64" s="180"/>
      <c r="K64" s="180"/>
    </row>
    <row r="65" spans="1:11" s="41" customFormat="1" ht="76.5">
      <c r="A65" s="66" t="s">
        <v>243</v>
      </c>
      <c r="B65" s="47">
        <v>800</v>
      </c>
      <c r="C65" s="31" t="s">
        <v>13</v>
      </c>
      <c r="D65" s="31" t="s">
        <v>46</v>
      </c>
      <c r="E65" s="32" t="s">
        <v>244</v>
      </c>
      <c r="F65" s="32"/>
      <c r="G65" s="46">
        <f>G66</f>
        <v>475</v>
      </c>
      <c r="H65" s="130">
        <f>H66</f>
        <v>0</v>
      </c>
      <c r="I65" s="260">
        <f>I66</f>
        <v>0</v>
      </c>
      <c r="J65" s="261">
        <f>J66</f>
        <v>0</v>
      </c>
      <c r="K65" s="261">
        <f>K66</f>
        <v>475</v>
      </c>
    </row>
    <row r="66" spans="1:11" s="41" customFormat="1" ht="12.75">
      <c r="A66" s="36" t="s">
        <v>39</v>
      </c>
      <c r="B66" s="47">
        <v>800</v>
      </c>
      <c r="C66" s="31" t="s">
        <v>13</v>
      </c>
      <c r="D66" s="31" t="s">
        <v>46</v>
      </c>
      <c r="E66" s="32" t="s">
        <v>244</v>
      </c>
      <c r="F66" s="32" t="s">
        <v>40</v>
      </c>
      <c r="G66" s="33">
        <f>SUM(H66:K66)</f>
        <v>475</v>
      </c>
      <c r="H66" s="133"/>
      <c r="I66" s="140"/>
      <c r="J66" s="180"/>
      <c r="K66" s="180">
        <v>475</v>
      </c>
    </row>
    <row r="67" spans="1:11" ht="15.75">
      <c r="A67" s="49" t="s">
        <v>48</v>
      </c>
      <c r="B67" s="15" t="s">
        <v>28</v>
      </c>
      <c r="C67" s="13" t="s">
        <v>15</v>
      </c>
      <c r="D67" s="14"/>
      <c r="E67" s="50"/>
      <c r="F67" s="50"/>
      <c r="G67" s="51">
        <f aca="true" t="shared" si="2" ref="G67:K68">SUM(G68)</f>
        <v>248.75</v>
      </c>
      <c r="H67" s="131">
        <f t="shared" si="2"/>
        <v>248.5</v>
      </c>
      <c r="I67" s="135">
        <f t="shared" si="2"/>
        <v>0.25</v>
      </c>
      <c r="J67" s="174">
        <f t="shared" si="2"/>
        <v>0</v>
      </c>
      <c r="K67" s="174">
        <f t="shared" si="2"/>
        <v>0</v>
      </c>
    </row>
    <row r="68" spans="1:11" ht="12.75">
      <c r="A68" s="17" t="s">
        <v>49</v>
      </c>
      <c r="B68" s="18">
        <v>800</v>
      </c>
      <c r="C68" s="19" t="s">
        <v>15</v>
      </c>
      <c r="D68" s="19" t="s">
        <v>21</v>
      </c>
      <c r="E68" s="20"/>
      <c r="F68" s="20"/>
      <c r="G68" s="21">
        <f t="shared" si="2"/>
        <v>248.75</v>
      </c>
      <c r="H68" s="127">
        <f t="shared" si="2"/>
        <v>248.5</v>
      </c>
      <c r="I68" s="136">
        <f t="shared" si="2"/>
        <v>0.25</v>
      </c>
      <c r="J68" s="175">
        <f t="shared" si="2"/>
        <v>0</v>
      </c>
      <c r="K68" s="175">
        <f t="shared" si="2"/>
        <v>0</v>
      </c>
    </row>
    <row r="69" spans="1:11" ht="31.5" customHeight="1">
      <c r="A69" s="52" t="s">
        <v>193</v>
      </c>
      <c r="B69" s="53">
        <v>800</v>
      </c>
      <c r="C69" s="25" t="s">
        <v>15</v>
      </c>
      <c r="D69" s="25" t="s">
        <v>21</v>
      </c>
      <c r="E69" s="26" t="s">
        <v>50</v>
      </c>
      <c r="F69" s="26"/>
      <c r="G69" s="54">
        <f>G70+G71</f>
        <v>248.75</v>
      </c>
      <c r="H69" s="132">
        <f>H70+H71</f>
        <v>248.5</v>
      </c>
      <c r="I69" s="140">
        <f>I70+I71</f>
        <v>0.25</v>
      </c>
      <c r="J69" s="180">
        <f>J70+J71</f>
        <v>0</v>
      </c>
      <c r="K69" s="180">
        <f>K70+K71</f>
        <v>0</v>
      </c>
    </row>
    <row r="70" spans="1:11" ht="51">
      <c r="A70" s="29" t="s">
        <v>18</v>
      </c>
      <c r="B70" s="55">
        <v>800</v>
      </c>
      <c r="C70" s="31" t="s">
        <v>15</v>
      </c>
      <c r="D70" s="31" t="s">
        <v>21</v>
      </c>
      <c r="E70" s="32" t="s">
        <v>50</v>
      </c>
      <c r="F70" s="32" t="s">
        <v>19</v>
      </c>
      <c r="G70" s="33">
        <f>SUM(H70:K70)</f>
        <v>195.7</v>
      </c>
      <c r="H70" s="133">
        <v>195.7</v>
      </c>
      <c r="I70" s="140"/>
      <c r="J70" s="180"/>
      <c r="K70" s="180"/>
    </row>
    <row r="71" spans="1:11" s="34" customFormat="1" ht="25.5">
      <c r="A71" s="29" t="s">
        <v>27</v>
      </c>
      <c r="B71" s="55">
        <v>800</v>
      </c>
      <c r="C71" s="31" t="s">
        <v>15</v>
      </c>
      <c r="D71" s="31" t="s">
        <v>21</v>
      </c>
      <c r="E71" s="32" t="s">
        <v>50</v>
      </c>
      <c r="F71" s="32" t="s">
        <v>29</v>
      </c>
      <c r="G71" s="33">
        <f>SUM(H71:K71)</f>
        <v>53.05</v>
      </c>
      <c r="H71" s="133">
        <v>52.8</v>
      </c>
      <c r="I71" s="140">
        <v>0.25</v>
      </c>
      <c r="J71" s="180"/>
      <c r="K71" s="180"/>
    </row>
    <row r="72" spans="1:11" ht="31.5">
      <c r="A72" s="49" t="s">
        <v>51</v>
      </c>
      <c r="B72" s="15" t="s">
        <v>28</v>
      </c>
      <c r="C72" s="13" t="s">
        <v>21</v>
      </c>
      <c r="D72" s="14"/>
      <c r="E72" s="50"/>
      <c r="F72" s="50"/>
      <c r="G72" s="16">
        <f>SUM(G73)</f>
        <v>300</v>
      </c>
      <c r="H72" s="126">
        <f>SUM(H73)</f>
        <v>300</v>
      </c>
      <c r="I72" s="135">
        <f>SUM(I73)</f>
        <v>0</v>
      </c>
      <c r="J72" s="174">
        <f>SUM(J73)</f>
        <v>0</v>
      </c>
      <c r="K72" s="174">
        <f>SUM(K73)</f>
        <v>0</v>
      </c>
    </row>
    <row r="73" spans="1:11" ht="12.75">
      <c r="A73" s="37" t="s">
        <v>52</v>
      </c>
      <c r="B73" s="20" t="s">
        <v>28</v>
      </c>
      <c r="C73" s="19" t="s">
        <v>21</v>
      </c>
      <c r="D73" s="20" t="s">
        <v>53</v>
      </c>
      <c r="E73" s="20"/>
      <c r="F73" s="20"/>
      <c r="G73" s="21">
        <f aca="true" t="shared" si="3" ref="G73:K74">G74</f>
        <v>300</v>
      </c>
      <c r="H73" s="127">
        <f t="shared" si="3"/>
        <v>300</v>
      </c>
      <c r="I73" s="136">
        <f t="shared" si="3"/>
        <v>0</v>
      </c>
      <c r="J73" s="175">
        <f t="shared" si="3"/>
        <v>0</v>
      </c>
      <c r="K73" s="175">
        <f t="shared" si="3"/>
        <v>0</v>
      </c>
    </row>
    <row r="74" spans="1:11" ht="33" customHeight="1">
      <c r="A74" s="35" t="s">
        <v>194</v>
      </c>
      <c r="B74" s="24">
        <v>800</v>
      </c>
      <c r="C74" s="25" t="s">
        <v>21</v>
      </c>
      <c r="D74" s="26" t="s">
        <v>53</v>
      </c>
      <c r="E74" s="26" t="s">
        <v>152</v>
      </c>
      <c r="F74" s="26"/>
      <c r="G74" s="54">
        <f t="shared" si="3"/>
        <v>300</v>
      </c>
      <c r="H74" s="132">
        <f t="shared" si="3"/>
        <v>300</v>
      </c>
      <c r="I74" s="140">
        <f t="shared" si="3"/>
        <v>0</v>
      </c>
      <c r="J74" s="180">
        <f t="shared" si="3"/>
        <v>0</v>
      </c>
      <c r="K74" s="180">
        <f t="shared" si="3"/>
        <v>0</v>
      </c>
    </row>
    <row r="75" spans="1:11" s="34" customFormat="1" ht="26.25" customHeight="1">
      <c r="A75" s="29" t="s">
        <v>27</v>
      </c>
      <c r="B75" s="30">
        <v>800</v>
      </c>
      <c r="C75" s="31" t="s">
        <v>21</v>
      </c>
      <c r="D75" s="32" t="s">
        <v>53</v>
      </c>
      <c r="E75" s="32" t="s">
        <v>152</v>
      </c>
      <c r="F75" s="32" t="s">
        <v>29</v>
      </c>
      <c r="G75" s="33">
        <f>SUM(H75:K75)</f>
        <v>300</v>
      </c>
      <c r="H75" s="133">
        <v>300</v>
      </c>
      <c r="I75" s="140"/>
      <c r="J75" s="180"/>
      <c r="K75" s="180"/>
    </row>
    <row r="76" spans="1:11" ht="15.75">
      <c r="A76" s="56" t="s">
        <v>56</v>
      </c>
      <c r="B76" s="12">
        <v>800</v>
      </c>
      <c r="C76" s="13" t="s">
        <v>25</v>
      </c>
      <c r="D76" s="15"/>
      <c r="E76" s="15"/>
      <c r="F76" s="15"/>
      <c r="G76" s="16">
        <f>G82+G93+G77</f>
        <v>9624.6</v>
      </c>
      <c r="H76" s="126">
        <f>H82+H93+H77</f>
        <v>14579.6</v>
      </c>
      <c r="I76" s="126">
        <f>I82+I93+I77</f>
        <v>0</v>
      </c>
      <c r="J76" s="126">
        <f>J82+J93+J77</f>
        <v>-5110</v>
      </c>
      <c r="K76" s="126">
        <f>K82+K93+K77</f>
        <v>155</v>
      </c>
    </row>
    <row r="77" spans="1:11" ht="12.75">
      <c r="A77" s="37" t="s">
        <v>144</v>
      </c>
      <c r="B77" s="18">
        <v>800</v>
      </c>
      <c r="C77" s="19" t="s">
        <v>25</v>
      </c>
      <c r="D77" s="20" t="s">
        <v>68</v>
      </c>
      <c r="E77" s="20"/>
      <c r="F77" s="20"/>
      <c r="G77" s="230">
        <f>SUM(G78+G80)</f>
        <v>285</v>
      </c>
      <c r="H77" s="182">
        <f>SUM(H78+H80)</f>
        <v>130</v>
      </c>
      <c r="I77" s="182">
        <f>SUM(I78+I80)</f>
        <v>0</v>
      </c>
      <c r="J77" s="182">
        <f>SUM(J78+J80)</f>
        <v>0</v>
      </c>
      <c r="K77" s="182">
        <f>SUM(K78+K80)</f>
        <v>155</v>
      </c>
    </row>
    <row r="78" spans="1:11" ht="63.75">
      <c r="A78" s="188" t="s">
        <v>145</v>
      </c>
      <c r="B78" s="24">
        <v>800</v>
      </c>
      <c r="C78" s="25" t="s">
        <v>25</v>
      </c>
      <c r="D78" s="26" t="s">
        <v>68</v>
      </c>
      <c r="E78" s="184" t="s">
        <v>146</v>
      </c>
      <c r="F78" s="184"/>
      <c r="G78" s="231">
        <f>SUM(G79)</f>
        <v>130</v>
      </c>
      <c r="H78" s="185">
        <f aca="true" t="shared" si="4" ref="H78:K80">SUM(H79)</f>
        <v>130</v>
      </c>
      <c r="I78" s="185">
        <f t="shared" si="4"/>
        <v>0</v>
      </c>
      <c r="J78" s="185">
        <f t="shared" si="4"/>
        <v>0</v>
      </c>
      <c r="K78" s="185">
        <f t="shared" si="4"/>
        <v>0</v>
      </c>
    </row>
    <row r="79" spans="1:11" ht="25.5">
      <c r="A79" s="29" t="s">
        <v>27</v>
      </c>
      <c r="B79" s="30">
        <v>800</v>
      </c>
      <c r="C79" s="31" t="s">
        <v>25</v>
      </c>
      <c r="D79" s="32" t="s">
        <v>68</v>
      </c>
      <c r="E79" s="186" t="s">
        <v>146</v>
      </c>
      <c r="F79" s="186" t="s">
        <v>29</v>
      </c>
      <c r="G79" s="33">
        <f>SUM(H79:K79)</f>
        <v>130</v>
      </c>
      <c r="H79" s="187">
        <v>130</v>
      </c>
      <c r="I79" s="187"/>
      <c r="J79" s="187"/>
      <c r="K79" s="187"/>
    </row>
    <row r="80" spans="1:11" ht="63.75">
      <c r="A80" s="183" t="s">
        <v>249</v>
      </c>
      <c r="B80" s="24">
        <v>800</v>
      </c>
      <c r="C80" s="25" t="s">
        <v>25</v>
      </c>
      <c r="D80" s="26" t="s">
        <v>68</v>
      </c>
      <c r="E80" s="184" t="s">
        <v>248</v>
      </c>
      <c r="F80" s="184"/>
      <c r="G80" s="231">
        <f>SUM(G81)</f>
        <v>155</v>
      </c>
      <c r="H80" s="185">
        <f t="shared" si="4"/>
        <v>0</v>
      </c>
      <c r="I80" s="185">
        <f t="shared" si="4"/>
        <v>0</v>
      </c>
      <c r="J80" s="185">
        <f t="shared" si="4"/>
        <v>0</v>
      </c>
      <c r="K80" s="185">
        <f t="shared" si="4"/>
        <v>155</v>
      </c>
    </row>
    <row r="81" spans="1:11" ht="25.5">
      <c r="A81" s="29" t="s">
        <v>27</v>
      </c>
      <c r="B81" s="30">
        <v>800</v>
      </c>
      <c r="C81" s="31" t="s">
        <v>25</v>
      </c>
      <c r="D81" s="32" t="s">
        <v>68</v>
      </c>
      <c r="E81" s="186" t="s">
        <v>248</v>
      </c>
      <c r="F81" s="186" t="s">
        <v>29</v>
      </c>
      <c r="G81" s="33">
        <f>SUM(H81:K81)</f>
        <v>155</v>
      </c>
      <c r="H81" s="187"/>
      <c r="I81" s="187"/>
      <c r="J81" s="187"/>
      <c r="K81" s="187">
        <v>155</v>
      </c>
    </row>
    <row r="82" spans="1:11" s="57" customFormat="1" ht="12.75">
      <c r="A82" s="37" t="s">
        <v>57</v>
      </c>
      <c r="B82" s="18">
        <v>800</v>
      </c>
      <c r="C82" s="19" t="s">
        <v>25</v>
      </c>
      <c r="D82" s="20" t="s">
        <v>58</v>
      </c>
      <c r="E82" s="20"/>
      <c r="F82" s="20"/>
      <c r="G82" s="21">
        <f>G89+G96+G91+G83+G85+G87</f>
        <v>9339.6</v>
      </c>
      <c r="H82" s="127">
        <f>H89+H96+H91+H83+H85+H87</f>
        <v>14449.6</v>
      </c>
      <c r="I82" s="127">
        <f>I89+I96+I91+I83+I85+I87</f>
        <v>0</v>
      </c>
      <c r="J82" s="127">
        <f>J89+J96+J91+J83+J85+J87</f>
        <v>-5110</v>
      </c>
      <c r="K82" s="127">
        <f>K89+K96+K91+K83+K85+K87</f>
        <v>0</v>
      </c>
    </row>
    <row r="83" spans="1:11" s="57" customFormat="1" ht="38.25">
      <c r="A83" s="183" t="s">
        <v>195</v>
      </c>
      <c r="B83" s="24">
        <v>800</v>
      </c>
      <c r="C83" s="25" t="s">
        <v>25</v>
      </c>
      <c r="D83" s="26" t="s">
        <v>58</v>
      </c>
      <c r="E83" s="184" t="s">
        <v>147</v>
      </c>
      <c r="F83" s="184"/>
      <c r="G83" s="231">
        <f>SUM(G84)</f>
        <v>2556</v>
      </c>
      <c r="H83" s="185">
        <f>SUM(H84)</f>
        <v>2556</v>
      </c>
      <c r="I83" s="185">
        <f>SUM(I84)</f>
        <v>0</v>
      </c>
      <c r="J83" s="185">
        <f>SUM(J84)</f>
        <v>0</v>
      </c>
      <c r="K83" s="185">
        <f>SUM(K84)</f>
        <v>0</v>
      </c>
    </row>
    <row r="84" spans="1:11" s="57" customFormat="1" ht="25.5">
      <c r="A84" s="29" t="s">
        <v>27</v>
      </c>
      <c r="B84" s="30">
        <v>800</v>
      </c>
      <c r="C84" s="31" t="s">
        <v>25</v>
      </c>
      <c r="D84" s="32" t="s">
        <v>58</v>
      </c>
      <c r="E84" s="186" t="s">
        <v>147</v>
      </c>
      <c r="F84" s="186" t="s">
        <v>29</v>
      </c>
      <c r="G84" s="232">
        <f>SUM(H84)</f>
        <v>2556</v>
      </c>
      <c r="H84" s="187">
        <v>2556</v>
      </c>
      <c r="I84" s="187"/>
      <c r="J84" s="187"/>
      <c r="K84" s="187"/>
    </row>
    <row r="85" spans="1:11" s="57" customFormat="1" ht="51">
      <c r="A85" s="38" t="s">
        <v>196</v>
      </c>
      <c r="B85" s="196">
        <v>800</v>
      </c>
      <c r="C85" s="197" t="s">
        <v>25</v>
      </c>
      <c r="D85" s="184" t="s">
        <v>58</v>
      </c>
      <c r="E85" s="184" t="s">
        <v>148</v>
      </c>
      <c r="F85" s="198"/>
      <c r="G85" s="226">
        <f>SUM(G86)</f>
        <v>2183.6</v>
      </c>
      <c r="H85" s="199">
        <f>SUM(H86)</f>
        <v>2033.6</v>
      </c>
      <c r="I85" s="199">
        <f>SUM(I86)</f>
        <v>0</v>
      </c>
      <c r="J85" s="199">
        <f>SUM(J86)</f>
        <v>150</v>
      </c>
      <c r="K85" s="199">
        <f>SUM(K86)</f>
        <v>0</v>
      </c>
    </row>
    <row r="86" spans="1:11" s="57" customFormat="1" ht="25.5">
      <c r="A86" s="29" t="s">
        <v>27</v>
      </c>
      <c r="B86" s="196">
        <v>800</v>
      </c>
      <c r="C86" s="200" t="s">
        <v>25</v>
      </c>
      <c r="D86" s="186" t="s">
        <v>58</v>
      </c>
      <c r="E86" s="186" t="s">
        <v>148</v>
      </c>
      <c r="F86" s="186" t="s">
        <v>29</v>
      </c>
      <c r="G86" s="33">
        <f>SUM(H86:K86)</f>
        <v>2183.6</v>
      </c>
      <c r="H86" s="201">
        <v>2033.6</v>
      </c>
      <c r="I86" s="201"/>
      <c r="J86" s="201">
        <v>150</v>
      </c>
      <c r="K86" s="201"/>
    </row>
    <row r="87" spans="1:11" s="57" customFormat="1" ht="51">
      <c r="A87" s="66" t="s">
        <v>197</v>
      </c>
      <c r="B87" s="196">
        <v>800</v>
      </c>
      <c r="C87" s="197" t="s">
        <v>25</v>
      </c>
      <c r="D87" s="184" t="s">
        <v>58</v>
      </c>
      <c r="E87" s="184" t="s">
        <v>149</v>
      </c>
      <c r="F87" s="198"/>
      <c r="G87" s="226">
        <f>SUM(G88)</f>
        <v>4600</v>
      </c>
      <c r="H87" s="199">
        <f>SUM(H88)</f>
        <v>9860</v>
      </c>
      <c r="I87" s="199">
        <f>SUM(I88)</f>
        <v>0</v>
      </c>
      <c r="J87" s="199">
        <f>SUM(J88)</f>
        <v>-5260</v>
      </c>
      <c r="K87" s="199">
        <f>SUM(K88)</f>
        <v>0</v>
      </c>
    </row>
    <row r="88" spans="1:11" s="57" customFormat="1" ht="25.5">
      <c r="A88" s="29" t="s">
        <v>27</v>
      </c>
      <c r="B88" s="196">
        <v>800</v>
      </c>
      <c r="C88" s="200" t="s">
        <v>25</v>
      </c>
      <c r="D88" s="186" t="s">
        <v>58</v>
      </c>
      <c r="E88" s="186" t="s">
        <v>149</v>
      </c>
      <c r="F88" s="186" t="s">
        <v>29</v>
      </c>
      <c r="G88" s="33">
        <f>SUM(H88:K88)</f>
        <v>4600</v>
      </c>
      <c r="H88" s="201">
        <v>9860</v>
      </c>
      <c r="I88" s="201"/>
      <c r="J88" s="201">
        <v>-5260</v>
      </c>
      <c r="K88" s="201"/>
    </row>
    <row r="89" spans="1:11" s="28" customFormat="1" ht="51" hidden="1">
      <c r="A89" s="38" t="s">
        <v>59</v>
      </c>
      <c r="B89" s="24">
        <v>800</v>
      </c>
      <c r="C89" s="25" t="s">
        <v>25</v>
      </c>
      <c r="D89" s="26" t="s">
        <v>58</v>
      </c>
      <c r="E89" s="58" t="s">
        <v>60</v>
      </c>
      <c r="F89" s="26"/>
      <c r="G89" s="54">
        <f>G90</f>
        <v>0</v>
      </c>
      <c r="H89" s="132">
        <f>H90</f>
        <v>0</v>
      </c>
      <c r="I89" s="140">
        <f>I90</f>
        <v>0</v>
      </c>
      <c r="J89" s="180">
        <f>J90</f>
        <v>0</v>
      </c>
      <c r="K89" s="180">
        <f>K90</f>
        <v>0</v>
      </c>
    </row>
    <row r="90" spans="1:11" s="34" customFormat="1" ht="12.75" hidden="1">
      <c r="A90" s="36" t="s">
        <v>39</v>
      </c>
      <c r="B90" s="30">
        <v>800</v>
      </c>
      <c r="C90" s="31" t="s">
        <v>25</v>
      </c>
      <c r="D90" s="32" t="s">
        <v>58</v>
      </c>
      <c r="E90" s="59" t="s">
        <v>60</v>
      </c>
      <c r="F90" s="32" t="s">
        <v>40</v>
      </c>
      <c r="G90" s="33">
        <f>SUM(H90:K90)</f>
        <v>0</v>
      </c>
      <c r="H90" s="133"/>
      <c r="I90" s="141"/>
      <c r="J90" s="180"/>
      <c r="K90" s="180"/>
    </row>
    <row r="91" spans="1:11" s="34" customFormat="1" ht="63.75" hidden="1">
      <c r="A91" s="38" t="s">
        <v>61</v>
      </c>
      <c r="B91" s="24">
        <v>800</v>
      </c>
      <c r="C91" s="25" t="s">
        <v>25</v>
      </c>
      <c r="D91" s="26" t="s">
        <v>58</v>
      </c>
      <c r="E91" s="58" t="s">
        <v>62</v>
      </c>
      <c r="F91" s="26"/>
      <c r="G91" s="54">
        <f>G92</f>
        <v>0</v>
      </c>
      <c r="H91" s="132">
        <f>H92</f>
        <v>0</v>
      </c>
      <c r="I91" s="140">
        <f>I92</f>
        <v>0</v>
      </c>
      <c r="J91" s="180">
        <f>J92</f>
        <v>0</v>
      </c>
      <c r="K91" s="180">
        <f>K92</f>
        <v>0</v>
      </c>
    </row>
    <row r="92" spans="1:11" s="34" customFormat="1" ht="12.75" hidden="1">
      <c r="A92" s="36" t="s">
        <v>39</v>
      </c>
      <c r="B92" s="30">
        <v>800</v>
      </c>
      <c r="C92" s="31" t="s">
        <v>25</v>
      </c>
      <c r="D92" s="32" t="s">
        <v>58</v>
      </c>
      <c r="E92" s="59" t="s">
        <v>62</v>
      </c>
      <c r="F92" s="32" t="s">
        <v>40</v>
      </c>
      <c r="G92" s="33">
        <f>SUM(H92:K92)</f>
        <v>0</v>
      </c>
      <c r="H92" s="133"/>
      <c r="I92" s="140"/>
      <c r="J92" s="180"/>
      <c r="K92" s="180"/>
    </row>
    <row r="93" spans="1:11" s="57" customFormat="1" ht="12.75" hidden="1">
      <c r="A93" s="60" t="s">
        <v>63</v>
      </c>
      <c r="B93" s="18">
        <v>800</v>
      </c>
      <c r="C93" s="19" t="s">
        <v>25</v>
      </c>
      <c r="D93" s="20" t="s">
        <v>64</v>
      </c>
      <c r="E93" s="20"/>
      <c r="F93" s="20"/>
      <c r="G93" s="21">
        <f aca="true" t="shared" si="5" ref="G93:K94">G94</f>
        <v>0</v>
      </c>
      <c r="H93" s="127">
        <f t="shared" si="5"/>
        <v>0</v>
      </c>
      <c r="I93" s="136">
        <f t="shared" si="5"/>
        <v>0</v>
      </c>
      <c r="J93" s="175">
        <f t="shared" si="5"/>
        <v>0</v>
      </c>
      <c r="K93" s="175">
        <f t="shared" si="5"/>
        <v>0</v>
      </c>
    </row>
    <row r="94" spans="1:11" s="28" customFormat="1" ht="63.75" hidden="1">
      <c r="A94" s="38" t="s">
        <v>65</v>
      </c>
      <c r="B94" s="24">
        <v>800</v>
      </c>
      <c r="C94" s="25" t="s">
        <v>25</v>
      </c>
      <c r="D94" s="26" t="s">
        <v>64</v>
      </c>
      <c r="E94" s="26" t="s">
        <v>66</v>
      </c>
      <c r="F94" s="26"/>
      <c r="G94" s="54">
        <f t="shared" si="5"/>
        <v>0</v>
      </c>
      <c r="H94" s="132">
        <f t="shared" si="5"/>
        <v>0</v>
      </c>
      <c r="I94" s="140">
        <f t="shared" si="5"/>
        <v>0</v>
      </c>
      <c r="J94" s="180">
        <f t="shared" si="5"/>
        <v>0</v>
      </c>
      <c r="K94" s="180">
        <f t="shared" si="5"/>
        <v>0</v>
      </c>
    </row>
    <row r="95" spans="1:11" s="34" customFormat="1" ht="12.75" hidden="1">
      <c r="A95" s="36" t="s">
        <v>39</v>
      </c>
      <c r="B95" s="30">
        <v>800</v>
      </c>
      <c r="C95" s="31" t="s">
        <v>25</v>
      </c>
      <c r="D95" s="32" t="s">
        <v>64</v>
      </c>
      <c r="E95" s="32" t="s">
        <v>66</v>
      </c>
      <c r="F95" s="32" t="s">
        <v>40</v>
      </c>
      <c r="G95" s="33">
        <f>SUM(H95:K95)</f>
        <v>0</v>
      </c>
      <c r="H95" s="133"/>
      <c r="I95" s="140"/>
      <c r="J95" s="180"/>
      <c r="K95" s="180"/>
    </row>
    <row r="96" spans="1:11" s="28" customFormat="1" ht="63.75" hidden="1">
      <c r="A96" s="38" t="s">
        <v>61</v>
      </c>
      <c r="B96" s="24">
        <v>800</v>
      </c>
      <c r="C96" s="25" t="s">
        <v>25</v>
      </c>
      <c r="D96" s="26" t="s">
        <v>58</v>
      </c>
      <c r="E96" s="58" t="s">
        <v>62</v>
      </c>
      <c r="F96" s="26"/>
      <c r="G96" s="54">
        <f>G97</f>
        <v>0</v>
      </c>
      <c r="H96" s="132">
        <f>H97</f>
        <v>0</v>
      </c>
      <c r="I96" s="140">
        <f>I97</f>
        <v>0</v>
      </c>
      <c r="J96" s="180">
        <f>J97</f>
        <v>0</v>
      </c>
      <c r="K96" s="180">
        <f>K97</f>
        <v>0</v>
      </c>
    </row>
    <row r="97" spans="1:11" s="34" customFormat="1" ht="12.75" hidden="1">
      <c r="A97" s="36" t="s">
        <v>39</v>
      </c>
      <c r="B97" s="30">
        <v>800</v>
      </c>
      <c r="C97" s="31" t="s">
        <v>25</v>
      </c>
      <c r="D97" s="32" t="s">
        <v>58</v>
      </c>
      <c r="E97" s="59" t="s">
        <v>62</v>
      </c>
      <c r="F97" s="32" t="s">
        <v>40</v>
      </c>
      <c r="G97" s="48"/>
      <c r="H97" s="133"/>
      <c r="I97" s="140"/>
      <c r="J97" s="180"/>
      <c r="K97" s="180"/>
    </row>
    <row r="98" spans="1:11" ht="15.75">
      <c r="A98" s="49" t="s">
        <v>67</v>
      </c>
      <c r="B98" s="15" t="s">
        <v>28</v>
      </c>
      <c r="C98" s="13" t="s">
        <v>68</v>
      </c>
      <c r="D98" s="14"/>
      <c r="E98" s="15"/>
      <c r="F98" s="15"/>
      <c r="G98" s="16">
        <f>SUM(G137+G99+G102+G158)</f>
        <v>44317.079</v>
      </c>
      <c r="H98" s="16">
        <f>SUM(H137+H99+H102+H158)</f>
        <v>12111.6</v>
      </c>
      <c r="I98" s="228">
        <f>SUM(I137+I99+I102+I158)</f>
        <v>496.901</v>
      </c>
      <c r="J98" s="228">
        <f>SUM(J137+J99+J102+J158)</f>
        <v>29979.695</v>
      </c>
      <c r="K98" s="228">
        <f>SUM(K137+K99+K102+K158)</f>
        <v>1728.883</v>
      </c>
    </row>
    <row r="99" spans="1:11" ht="13.5" customHeight="1" hidden="1">
      <c r="A99" s="37" t="s">
        <v>69</v>
      </c>
      <c r="B99" s="20" t="s">
        <v>28</v>
      </c>
      <c r="C99" s="19" t="s">
        <v>68</v>
      </c>
      <c r="D99" s="19" t="s">
        <v>13</v>
      </c>
      <c r="E99" s="20"/>
      <c r="F99" s="20"/>
      <c r="G99" s="21">
        <f aca="true" t="shared" si="6" ref="G99:K100">G100</f>
        <v>0</v>
      </c>
      <c r="H99" s="127">
        <f t="shared" si="6"/>
        <v>0</v>
      </c>
      <c r="I99" s="136">
        <f t="shared" si="6"/>
        <v>0</v>
      </c>
      <c r="J99" s="175">
        <f t="shared" si="6"/>
        <v>0</v>
      </c>
      <c r="K99" s="175">
        <f t="shared" si="6"/>
        <v>0</v>
      </c>
    </row>
    <row r="100" spans="1:11" ht="67.5" customHeight="1" hidden="1">
      <c r="A100" s="38" t="s">
        <v>70</v>
      </c>
      <c r="B100" s="26" t="s">
        <v>28</v>
      </c>
      <c r="C100" s="25" t="s">
        <v>68</v>
      </c>
      <c r="D100" s="25" t="s">
        <v>13</v>
      </c>
      <c r="E100" s="26" t="s">
        <v>71</v>
      </c>
      <c r="F100" s="26"/>
      <c r="G100" s="54">
        <f t="shared" si="6"/>
        <v>0</v>
      </c>
      <c r="H100" s="132">
        <f t="shared" si="6"/>
        <v>0</v>
      </c>
      <c r="I100" s="140">
        <f t="shared" si="6"/>
        <v>0</v>
      </c>
      <c r="J100" s="180">
        <f t="shared" si="6"/>
        <v>0</v>
      </c>
      <c r="K100" s="180">
        <f t="shared" si="6"/>
        <v>0</v>
      </c>
    </row>
    <row r="101" spans="1:11" ht="26.25" customHeight="1" hidden="1">
      <c r="A101" s="29" t="s">
        <v>27</v>
      </c>
      <c r="B101" s="32" t="s">
        <v>28</v>
      </c>
      <c r="C101" s="31" t="s">
        <v>68</v>
      </c>
      <c r="D101" s="31" t="s">
        <v>13</v>
      </c>
      <c r="E101" s="32" t="s">
        <v>71</v>
      </c>
      <c r="F101" s="32" t="s">
        <v>29</v>
      </c>
      <c r="G101" s="33">
        <f>SUM(H101:K101)</f>
        <v>0</v>
      </c>
      <c r="H101" s="133"/>
      <c r="I101" s="140"/>
      <c r="J101" s="180"/>
      <c r="K101" s="180"/>
    </row>
    <row r="102" spans="1:11" ht="13.5" customHeight="1">
      <c r="A102" s="37" t="s">
        <v>72</v>
      </c>
      <c r="B102" s="20" t="s">
        <v>28</v>
      </c>
      <c r="C102" s="19" t="s">
        <v>68</v>
      </c>
      <c r="D102" s="19" t="s">
        <v>15</v>
      </c>
      <c r="E102" s="20"/>
      <c r="F102" s="20"/>
      <c r="G102" s="21">
        <f>G131+G133+G135+G113+G115+G117+G119+G103+G105+G109+G121+G123+G125+G127+G129+G107+G111</f>
        <v>32428.695</v>
      </c>
      <c r="H102" s="127">
        <f>H131+H133+H135+H113+H115+H117+H119+H103+H105+H109+H121+H123+H125+H127+H129+H107+H111</f>
        <v>2299</v>
      </c>
      <c r="I102" s="127">
        <f>I131+I133+I135+I113+I115+I117+I119+I103+I105+I109+I121+I123+I125+I127+I129+I107+I111</f>
        <v>0</v>
      </c>
      <c r="J102" s="127">
        <f>J131+J133+J135+J113+J115+J117+J119+J103+J105+J109+J121+J123+J125+J127+J129+J107+J111</f>
        <v>29979.695</v>
      </c>
      <c r="K102" s="127">
        <f>K131+K133+K135+K113+K115+K117+K119+K103+K105+K109+K121+K123+K125+K127+K129+K107+K111</f>
        <v>150</v>
      </c>
    </row>
    <row r="103" spans="1:11" ht="38.25">
      <c r="A103" s="238" t="s">
        <v>179</v>
      </c>
      <c r="B103" s="26" t="s">
        <v>28</v>
      </c>
      <c r="C103" s="25" t="s">
        <v>68</v>
      </c>
      <c r="D103" s="25" t="s">
        <v>15</v>
      </c>
      <c r="E103" s="142" t="s">
        <v>180</v>
      </c>
      <c r="F103" s="32"/>
      <c r="G103" s="241">
        <f>SUM(G104)</f>
        <v>25</v>
      </c>
      <c r="H103" s="241">
        <f>SUM(H104)</f>
        <v>25</v>
      </c>
      <c r="I103" s="241">
        <f>SUM(I104)</f>
        <v>0</v>
      </c>
      <c r="J103" s="241">
        <f>SUM(J104)</f>
        <v>0</v>
      </c>
      <c r="K103" s="241">
        <f>SUM(K104)</f>
        <v>0</v>
      </c>
    </row>
    <row r="104" spans="1:11" ht="25.5">
      <c r="A104" s="239" t="s">
        <v>27</v>
      </c>
      <c r="B104" s="32" t="s">
        <v>28</v>
      </c>
      <c r="C104" s="31" t="s">
        <v>68</v>
      </c>
      <c r="D104" s="31" t="s">
        <v>15</v>
      </c>
      <c r="E104" s="32" t="s">
        <v>180</v>
      </c>
      <c r="F104" s="32" t="s">
        <v>29</v>
      </c>
      <c r="G104" s="33">
        <f>SUM(H104:L104)</f>
        <v>25</v>
      </c>
      <c r="H104" s="242">
        <v>25</v>
      </c>
      <c r="I104" s="242"/>
      <c r="J104" s="242"/>
      <c r="K104" s="242"/>
    </row>
    <row r="105" spans="1:11" ht="38.25">
      <c r="A105" s="238" t="s">
        <v>181</v>
      </c>
      <c r="B105" s="26" t="s">
        <v>28</v>
      </c>
      <c r="C105" s="25" t="s">
        <v>68</v>
      </c>
      <c r="D105" s="25" t="s">
        <v>15</v>
      </c>
      <c r="E105" s="142" t="s">
        <v>182</v>
      </c>
      <c r="F105" s="32"/>
      <c r="G105" s="241">
        <f>SUM(G106)</f>
        <v>200</v>
      </c>
      <c r="H105" s="241">
        <f>SUM(H106)</f>
        <v>200</v>
      </c>
      <c r="I105" s="241">
        <f>SUM(I106)</f>
        <v>0</v>
      </c>
      <c r="J105" s="241">
        <f>SUM(J106)</f>
        <v>0</v>
      </c>
      <c r="K105" s="241">
        <f>SUM(K106)</f>
        <v>0</v>
      </c>
    </row>
    <row r="106" spans="1:11" ht="25.5">
      <c r="A106" s="239" t="s">
        <v>27</v>
      </c>
      <c r="B106" s="32" t="s">
        <v>28</v>
      </c>
      <c r="C106" s="31" t="s">
        <v>68</v>
      </c>
      <c r="D106" s="31" t="s">
        <v>15</v>
      </c>
      <c r="E106" s="32" t="s">
        <v>182</v>
      </c>
      <c r="F106" s="32" t="s">
        <v>29</v>
      </c>
      <c r="G106" s="33">
        <f>SUM(H106:L106)</f>
        <v>200</v>
      </c>
      <c r="H106" s="242">
        <v>200</v>
      </c>
      <c r="I106" s="242"/>
      <c r="J106" s="242"/>
      <c r="K106" s="242"/>
    </row>
    <row r="107" spans="1:11" ht="38.25">
      <c r="A107" s="238" t="s">
        <v>253</v>
      </c>
      <c r="B107" s="26" t="s">
        <v>28</v>
      </c>
      <c r="C107" s="25" t="s">
        <v>68</v>
      </c>
      <c r="D107" s="25" t="s">
        <v>15</v>
      </c>
      <c r="E107" s="142" t="s">
        <v>254</v>
      </c>
      <c r="F107" s="32"/>
      <c r="G107" s="241">
        <f>SUM(G108)</f>
        <v>100</v>
      </c>
      <c r="H107" s="241">
        <f>SUM(H108)</f>
        <v>0</v>
      </c>
      <c r="I107" s="241">
        <f>SUM(I108)</f>
        <v>0</v>
      </c>
      <c r="J107" s="241">
        <f>SUM(J108)</f>
        <v>0</v>
      </c>
      <c r="K107" s="241">
        <f>SUM(K108)</f>
        <v>100</v>
      </c>
    </row>
    <row r="108" spans="1:11" ht="25.5">
      <c r="A108" s="239" t="s">
        <v>27</v>
      </c>
      <c r="B108" s="32" t="s">
        <v>28</v>
      </c>
      <c r="C108" s="31" t="s">
        <v>68</v>
      </c>
      <c r="D108" s="31" t="s">
        <v>15</v>
      </c>
      <c r="E108" s="32" t="s">
        <v>254</v>
      </c>
      <c r="F108" s="32" t="s">
        <v>29</v>
      </c>
      <c r="G108" s="33">
        <f>SUM(H108:L108)</f>
        <v>100</v>
      </c>
      <c r="H108" s="242"/>
      <c r="I108" s="242"/>
      <c r="J108" s="242"/>
      <c r="K108" s="242">
        <v>100</v>
      </c>
    </row>
    <row r="109" spans="1:11" ht="51">
      <c r="A109" s="238" t="s">
        <v>229</v>
      </c>
      <c r="B109" s="26" t="s">
        <v>28</v>
      </c>
      <c r="C109" s="25" t="s">
        <v>68</v>
      </c>
      <c r="D109" s="25" t="s">
        <v>15</v>
      </c>
      <c r="E109" s="142" t="s">
        <v>183</v>
      </c>
      <c r="F109" s="32"/>
      <c r="G109" s="241">
        <f>SUM(G110)</f>
        <v>100</v>
      </c>
      <c r="H109" s="241">
        <f>SUM(H110)</f>
        <v>100</v>
      </c>
      <c r="I109" s="241">
        <f>SUM(I110)</f>
        <v>0</v>
      </c>
      <c r="J109" s="241">
        <f>SUM(J110)</f>
        <v>0</v>
      </c>
      <c r="K109" s="241">
        <f>SUM(K110)</f>
        <v>0</v>
      </c>
    </row>
    <row r="110" spans="1:11" ht="25.5">
      <c r="A110" s="239" t="s">
        <v>27</v>
      </c>
      <c r="B110" s="32" t="s">
        <v>28</v>
      </c>
      <c r="C110" s="31" t="s">
        <v>68</v>
      </c>
      <c r="D110" s="31" t="s">
        <v>15</v>
      </c>
      <c r="E110" s="32" t="s">
        <v>183</v>
      </c>
      <c r="F110" s="32" t="s">
        <v>29</v>
      </c>
      <c r="G110" s="33">
        <f>SUM(H110:L110)</f>
        <v>100</v>
      </c>
      <c r="H110" s="242">
        <v>100</v>
      </c>
      <c r="I110" s="242"/>
      <c r="J110" s="242"/>
      <c r="K110" s="242"/>
    </row>
    <row r="111" spans="1:11" ht="51">
      <c r="A111" s="238" t="s">
        <v>256</v>
      </c>
      <c r="B111" s="26" t="s">
        <v>28</v>
      </c>
      <c r="C111" s="25" t="s">
        <v>68</v>
      </c>
      <c r="D111" s="25" t="s">
        <v>15</v>
      </c>
      <c r="E111" s="142" t="s">
        <v>255</v>
      </c>
      <c r="F111" s="32"/>
      <c r="G111" s="241">
        <f>SUM(G112)</f>
        <v>50</v>
      </c>
      <c r="H111" s="241">
        <f>SUM(H112)</f>
        <v>0</v>
      </c>
      <c r="I111" s="241">
        <f>SUM(I112)</f>
        <v>0</v>
      </c>
      <c r="J111" s="241">
        <f>SUM(J112)</f>
        <v>0</v>
      </c>
      <c r="K111" s="241">
        <f>SUM(K112)</f>
        <v>50</v>
      </c>
    </row>
    <row r="112" spans="1:11" ht="25.5">
      <c r="A112" s="239" t="s">
        <v>27</v>
      </c>
      <c r="B112" s="32" t="s">
        <v>28</v>
      </c>
      <c r="C112" s="31" t="s">
        <v>68</v>
      </c>
      <c r="D112" s="31" t="s">
        <v>15</v>
      </c>
      <c r="E112" s="32" t="s">
        <v>255</v>
      </c>
      <c r="F112" s="32" t="s">
        <v>29</v>
      </c>
      <c r="G112" s="33">
        <f>SUM(H112:L112)</f>
        <v>50</v>
      </c>
      <c r="H112" s="242"/>
      <c r="I112" s="242"/>
      <c r="J112" s="242"/>
      <c r="K112" s="242">
        <v>50</v>
      </c>
    </row>
    <row r="113" spans="1:11" ht="17.25" customHeight="1">
      <c r="A113" s="38" t="s">
        <v>198</v>
      </c>
      <c r="B113" s="26" t="s">
        <v>28</v>
      </c>
      <c r="C113" s="25" t="s">
        <v>68</v>
      </c>
      <c r="D113" s="25" t="s">
        <v>15</v>
      </c>
      <c r="E113" s="142" t="s">
        <v>158</v>
      </c>
      <c r="F113" s="26"/>
      <c r="G113" s="237">
        <f>G114</f>
        <v>1500</v>
      </c>
      <c r="H113" s="237">
        <f>H114</f>
        <v>1500</v>
      </c>
      <c r="I113" s="240">
        <f>I114</f>
        <v>0</v>
      </c>
      <c r="J113" s="223">
        <f>J114</f>
        <v>0</v>
      </c>
      <c r="K113" s="223">
        <f>K114</f>
        <v>0</v>
      </c>
    </row>
    <row r="114" spans="1:11" ht="13.5" customHeight="1">
      <c r="A114" s="29" t="s">
        <v>39</v>
      </c>
      <c r="B114" s="32" t="s">
        <v>28</v>
      </c>
      <c r="C114" s="31" t="s">
        <v>68</v>
      </c>
      <c r="D114" s="31" t="s">
        <v>15</v>
      </c>
      <c r="E114" s="32" t="s">
        <v>158</v>
      </c>
      <c r="F114" s="32" t="s">
        <v>40</v>
      </c>
      <c r="G114" s="33">
        <f>SUM(H114:L114)</f>
        <v>1500</v>
      </c>
      <c r="H114" s="201">
        <v>1500</v>
      </c>
      <c r="I114" s="201"/>
      <c r="J114" s="227"/>
      <c r="K114" s="227"/>
    </row>
    <row r="115" spans="1:11" ht="25.5">
      <c r="A115" s="38" t="s">
        <v>199</v>
      </c>
      <c r="B115" s="26" t="s">
        <v>28</v>
      </c>
      <c r="C115" s="25" t="s">
        <v>68</v>
      </c>
      <c r="D115" s="25" t="s">
        <v>15</v>
      </c>
      <c r="E115" s="142" t="s">
        <v>161</v>
      </c>
      <c r="F115" s="26"/>
      <c r="G115" s="237">
        <f>G116</f>
        <v>474</v>
      </c>
      <c r="H115" s="223">
        <f>H116</f>
        <v>474</v>
      </c>
      <c r="I115" s="223">
        <f>I116</f>
        <v>0</v>
      </c>
      <c r="J115" s="223">
        <f>J116</f>
        <v>0</v>
      </c>
      <c r="K115" s="223">
        <f>K116</f>
        <v>0</v>
      </c>
    </row>
    <row r="116" spans="1:11" ht="25.5">
      <c r="A116" s="29" t="s">
        <v>27</v>
      </c>
      <c r="B116" s="32" t="s">
        <v>28</v>
      </c>
      <c r="C116" s="31" t="s">
        <v>68</v>
      </c>
      <c r="D116" s="31" t="s">
        <v>15</v>
      </c>
      <c r="E116" s="32" t="s">
        <v>161</v>
      </c>
      <c r="F116" s="32" t="s">
        <v>29</v>
      </c>
      <c r="G116" s="33">
        <f>SUM(H116:K116)</f>
        <v>474</v>
      </c>
      <c r="H116" s="201">
        <v>474</v>
      </c>
      <c r="I116" s="201"/>
      <c r="J116" s="227"/>
      <c r="K116" s="227"/>
    </row>
    <row r="117" spans="1:11" ht="63.75" hidden="1">
      <c r="A117" s="38" t="s">
        <v>162</v>
      </c>
      <c r="B117" s="26" t="s">
        <v>28</v>
      </c>
      <c r="C117" s="25" t="s">
        <v>68</v>
      </c>
      <c r="D117" s="25" t="s">
        <v>15</v>
      </c>
      <c r="E117" s="142" t="s">
        <v>163</v>
      </c>
      <c r="F117" s="26"/>
      <c r="G117" s="237">
        <f>G118</f>
        <v>0</v>
      </c>
      <c r="H117" s="223">
        <f>H118</f>
        <v>0</v>
      </c>
      <c r="I117" s="223">
        <f>I118</f>
        <v>0</v>
      </c>
      <c r="J117" s="223">
        <f>J118</f>
        <v>0</v>
      </c>
      <c r="K117" s="223">
        <f>K118</f>
        <v>0</v>
      </c>
    </row>
    <row r="118" spans="1:11" ht="25.5" hidden="1">
      <c r="A118" s="29" t="s">
        <v>27</v>
      </c>
      <c r="B118" s="32" t="s">
        <v>28</v>
      </c>
      <c r="C118" s="31" t="s">
        <v>68</v>
      </c>
      <c r="D118" s="31" t="s">
        <v>15</v>
      </c>
      <c r="E118" s="144" t="s">
        <v>163</v>
      </c>
      <c r="F118" s="32" t="s">
        <v>29</v>
      </c>
      <c r="G118" s="33">
        <f>SUM(H118:K118)</f>
        <v>0</v>
      </c>
      <c r="H118" s="201"/>
      <c r="I118" s="201"/>
      <c r="J118" s="227"/>
      <c r="K118" s="227"/>
    </row>
    <row r="119" spans="1:11" ht="63.75" hidden="1">
      <c r="A119" s="38" t="s">
        <v>162</v>
      </c>
      <c r="B119" s="26" t="s">
        <v>28</v>
      </c>
      <c r="C119" s="25" t="s">
        <v>68</v>
      </c>
      <c r="D119" s="25" t="s">
        <v>15</v>
      </c>
      <c r="E119" s="26" t="s">
        <v>168</v>
      </c>
      <c r="F119" s="26"/>
      <c r="G119" s="54">
        <f>G120</f>
        <v>0</v>
      </c>
      <c r="H119" s="132">
        <f>H120</f>
        <v>0</v>
      </c>
      <c r="I119" s="140">
        <f>I120</f>
        <v>0</v>
      </c>
      <c r="J119" s="180">
        <f>J120</f>
        <v>0</v>
      </c>
      <c r="K119" s="180">
        <f>K120</f>
        <v>0</v>
      </c>
    </row>
    <row r="120" spans="1:11" s="34" customFormat="1" ht="25.5" hidden="1">
      <c r="A120" s="29" t="s">
        <v>27</v>
      </c>
      <c r="B120" s="32" t="s">
        <v>28</v>
      </c>
      <c r="C120" s="31" t="s">
        <v>68</v>
      </c>
      <c r="D120" s="31" t="s">
        <v>15</v>
      </c>
      <c r="E120" s="32" t="s">
        <v>168</v>
      </c>
      <c r="F120" s="32" t="s">
        <v>29</v>
      </c>
      <c r="G120" s="33">
        <f>SUM(H120:K120)</f>
        <v>0</v>
      </c>
      <c r="H120" s="133"/>
      <c r="I120" s="140"/>
      <c r="J120" s="180"/>
      <c r="K120" s="180"/>
    </row>
    <row r="121" spans="1:11" s="34" customFormat="1" ht="76.5">
      <c r="A121" s="66" t="s">
        <v>231</v>
      </c>
      <c r="B121" s="26" t="s">
        <v>28</v>
      </c>
      <c r="C121" s="25" t="s">
        <v>68</v>
      </c>
      <c r="D121" s="25" t="s">
        <v>15</v>
      </c>
      <c r="E121" s="26" t="s">
        <v>232</v>
      </c>
      <c r="F121" s="26"/>
      <c r="G121" s="54">
        <f>G122</f>
        <v>737</v>
      </c>
      <c r="H121" s="132">
        <f>H122</f>
        <v>0</v>
      </c>
      <c r="I121" s="140">
        <f>I122</f>
        <v>0</v>
      </c>
      <c r="J121" s="180">
        <f>J122</f>
        <v>737</v>
      </c>
      <c r="K121" s="180">
        <f>K122</f>
        <v>0</v>
      </c>
    </row>
    <row r="122" spans="1:11" s="34" customFormat="1" ht="12.75">
      <c r="A122" s="36" t="s">
        <v>30</v>
      </c>
      <c r="B122" s="32" t="s">
        <v>28</v>
      </c>
      <c r="C122" s="31" t="s">
        <v>68</v>
      </c>
      <c r="D122" s="31" t="s">
        <v>15</v>
      </c>
      <c r="E122" s="32" t="s">
        <v>232</v>
      </c>
      <c r="F122" s="32" t="s">
        <v>28</v>
      </c>
      <c r="G122" s="33">
        <f>SUM(H122:K122)</f>
        <v>737</v>
      </c>
      <c r="H122" s="133"/>
      <c r="I122" s="140"/>
      <c r="J122" s="180">
        <v>737</v>
      </c>
      <c r="K122" s="180"/>
    </row>
    <row r="123" spans="1:11" s="34" customFormat="1" ht="76.5" customHeight="1">
      <c r="A123" s="66" t="s">
        <v>233</v>
      </c>
      <c r="B123" s="26" t="s">
        <v>28</v>
      </c>
      <c r="C123" s="25" t="s">
        <v>68</v>
      </c>
      <c r="D123" s="25" t="s">
        <v>15</v>
      </c>
      <c r="E123" s="26" t="s">
        <v>234</v>
      </c>
      <c r="F123" s="26"/>
      <c r="G123" s="54">
        <f>G124</f>
        <v>21063.6</v>
      </c>
      <c r="H123" s="132">
        <f>H124</f>
        <v>0</v>
      </c>
      <c r="I123" s="140">
        <f>I124</f>
        <v>0</v>
      </c>
      <c r="J123" s="180">
        <f>J124</f>
        <v>21063.6</v>
      </c>
      <c r="K123" s="180">
        <f>K124</f>
        <v>0</v>
      </c>
    </row>
    <row r="124" spans="1:11" s="34" customFormat="1" ht="12.75">
      <c r="A124" s="36" t="s">
        <v>30</v>
      </c>
      <c r="B124" s="32" t="s">
        <v>28</v>
      </c>
      <c r="C124" s="31" t="s">
        <v>68</v>
      </c>
      <c r="D124" s="31" t="s">
        <v>15</v>
      </c>
      <c r="E124" s="32" t="s">
        <v>234</v>
      </c>
      <c r="F124" s="32" t="s">
        <v>28</v>
      </c>
      <c r="G124" s="33">
        <f>SUM(H124:K124)</f>
        <v>21063.6</v>
      </c>
      <c r="H124" s="133"/>
      <c r="I124" s="140"/>
      <c r="J124" s="180">
        <v>21063.6</v>
      </c>
      <c r="K124" s="180"/>
    </row>
    <row r="125" spans="1:11" s="34" customFormat="1" ht="63.75">
      <c r="A125" s="66" t="s">
        <v>235</v>
      </c>
      <c r="B125" s="26" t="s">
        <v>28</v>
      </c>
      <c r="C125" s="25" t="s">
        <v>68</v>
      </c>
      <c r="D125" s="25" t="s">
        <v>15</v>
      </c>
      <c r="E125" s="26" t="s">
        <v>236</v>
      </c>
      <c r="F125" s="26"/>
      <c r="G125" s="54">
        <f>G126</f>
        <v>7021.2</v>
      </c>
      <c r="H125" s="132">
        <f>H126</f>
        <v>0</v>
      </c>
      <c r="I125" s="140">
        <f>I126</f>
        <v>0</v>
      </c>
      <c r="J125" s="180">
        <f>J126</f>
        <v>7021.2</v>
      </c>
      <c r="K125" s="180">
        <f>K126</f>
        <v>0</v>
      </c>
    </row>
    <row r="126" spans="1:11" s="34" customFormat="1" ht="12.75">
      <c r="A126" s="36" t="s">
        <v>30</v>
      </c>
      <c r="B126" s="32" t="s">
        <v>28</v>
      </c>
      <c r="C126" s="31" t="s">
        <v>68</v>
      </c>
      <c r="D126" s="31" t="s">
        <v>15</v>
      </c>
      <c r="E126" s="32" t="s">
        <v>236</v>
      </c>
      <c r="F126" s="32" t="s">
        <v>28</v>
      </c>
      <c r="G126" s="33">
        <f>SUM(H126:K126)</f>
        <v>7021.2</v>
      </c>
      <c r="H126" s="133"/>
      <c r="I126" s="140"/>
      <c r="J126" s="180">
        <v>7021.2</v>
      </c>
      <c r="K126" s="180"/>
    </row>
    <row r="127" spans="1:11" s="34" customFormat="1" ht="76.5">
      <c r="A127" s="66" t="s">
        <v>250</v>
      </c>
      <c r="B127" s="26" t="s">
        <v>28</v>
      </c>
      <c r="C127" s="25" t="s">
        <v>68</v>
      </c>
      <c r="D127" s="25" t="s">
        <v>15</v>
      </c>
      <c r="E127" s="26" t="s">
        <v>237</v>
      </c>
      <c r="F127" s="26"/>
      <c r="G127" s="54">
        <f>G128</f>
        <v>1100</v>
      </c>
      <c r="H127" s="132">
        <f>H128</f>
        <v>0</v>
      </c>
      <c r="I127" s="140">
        <f>I128</f>
        <v>0</v>
      </c>
      <c r="J127" s="180">
        <f>J128</f>
        <v>1100</v>
      </c>
      <c r="K127" s="180">
        <f>K128</f>
        <v>0</v>
      </c>
    </row>
    <row r="128" spans="1:11" s="34" customFormat="1" ht="12.75">
      <c r="A128" s="36" t="s">
        <v>30</v>
      </c>
      <c r="B128" s="32" t="s">
        <v>28</v>
      </c>
      <c r="C128" s="31" t="s">
        <v>68</v>
      </c>
      <c r="D128" s="31" t="s">
        <v>15</v>
      </c>
      <c r="E128" s="32" t="s">
        <v>237</v>
      </c>
      <c r="F128" s="32" t="s">
        <v>28</v>
      </c>
      <c r="G128" s="33">
        <f>SUM(H128:K128)</f>
        <v>1100</v>
      </c>
      <c r="H128" s="133"/>
      <c r="I128" s="140"/>
      <c r="J128" s="180">
        <v>1100</v>
      </c>
      <c r="K128" s="180"/>
    </row>
    <row r="129" spans="1:11" s="34" customFormat="1" ht="76.5">
      <c r="A129" s="66" t="s">
        <v>251</v>
      </c>
      <c r="B129" s="26" t="s">
        <v>28</v>
      </c>
      <c r="C129" s="25" t="s">
        <v>68</v>
      </c>
      <c r="D129" s="25" t="s">
        <v>15</v>
      </c>
      <c r="E129" s="26" t="s">
        <v>252</v>
      </c>
      <c r="F129" s="26"/>
      <c r="G129" s="54">
        <f>G130</f>
        <v>57.895</v>
      </c>
      <c r="H129" s="132">
        <f>H130</f>
        <v>0</v>
      </c>
      <c r="I129" s="140">
        <f>I130</f>
        <v>0</v>
      </c>
      <c r="J129" s="180">
        <f>J130</f>
        <v>57.895</v>
      </c>
      <c r="K129" s="180">
        <f>K130</f>
        <v>0</v>
      </c>
    </row>
    <row r="130" spans="1:11" s="34" customFormat="1" ht="12.75">
      <c r="A130" s="36" t="s">
        <v>30</v>
      </c>
      <c r="B130" s="32" t="s">
        <v>28</v>
      </c>
      <c r="C130" s="31" t="s">
        <v>68</v>
      </c>
      <c r="D130" s="31" t="s">
        <v>15</v>
      </c>
      <c r="E130" s="32" t="s">
        <v>252</v>
      </c>
      <c r="F130" s="32" t="s">
        <v>28</v>
      </c>
      <c r="G130" s="33">
        <f>SUM(H130:K130)</f>
        <v>57.895</v>
      </c>
      <c r="H130" s="133"/>
      <c r="I130" s="140"/>
      <c r="J130" s="180">
        <v>57.895</v>
      </c>
      <c r="K130" s="180"/>
    </row>
    <row r="131" spans="1:11" ht="51" hidden="1">
      <c r="A131" s="38" t="s">
        <v>73</v>
      </c>
      <c r="B131" s="26" t="s">
        <v>28</v>
      </c>
      <c r="C131" s="25" t="s">
        <v>68</v>
      </c>
      <c r="D131" s="25" t="s">
        <v>15</v>
      </c>
      <c r="E131" s="26" t="s">
        <v>74</v>
      </c>
      <c r="F131" s="26"/>
      <c r="G131" s="54">
        <f>G132</f>
        <v>0</v>
      </c>
      <c r="H131" s="132">
        <f>H132</f>
        <v>0</v>
      </c>
      <c r="I131" s="140">
        <f>I132</f>
        <v>0</v>
      </c>
      <c r="J131" s="180">
        <f>J132</f>
        <v>0</v>
      </c>
      <c r="K131" s="180">
        <f>K132</f>
        <v>0</v>
      </c>
    </row>
    <row r="132" spans="1:11" s="34" customFormat="1" ht="12.75" hidden="1">
      <c r="A132" s="36" t="s">
        <v>39</v>
      </c>
      <c r="B132" s="32" t="s">
        <v>28</v>
      </c>
      <c r="C132" s="31" t="s">
        <v>68</v>
      </c>
      <c r="D132" s="31" t="s">
        <v>15</v>
      </c>
      <c r="E132" s="32" t="s">
        <v>74</v>
      </c>
      <c r="F132" s="32" t="s">
        <v>40</v>
      </c>
      <c r="G132" s="33">
        <f>SUM(H132:K132)</f>
        <v>0</v>
      </c>
      <c r="H132" s="133"/>
      <c r="I132" s="140"/>
      <c r="J132" s="180"/>
      <c r="K132" s="180"/>
    </row>
    <row r="133" spans="1:11" s="34" customFormat="1" ht="51" hidden="1">
      <c r="A133" s="38" t="s">
        <v>75</v>
      </c>
      <c r="B133" s="26" t="s">
        <v>28</v>
      </c>
      <c r="C133" s="25" t="s">
        <v>68</v>
      </c>
      <c r="D133" s="25" t="s">
        <v>15</v>
      </c>
      <c r="E133" s="26" t="s">
        <v>76</v>
      </c>
      <c r="F133" s="26"/>
      <c r="G133" s="54">
        <f>G134</f>
        <v>0</v>
      </c>
      <c r="H133" s="132">
        <f>H134</f>
        <v>0</v>
      </c>
      <c r="I133" s="140">
        <f>I134</f>
        <v>0</v>
      </c>
      <c r="J133" s="180">
        <f>J134</f>
        <v>0</v>
      </c>
      <c r="K133" s="180">
        <f>K134</f>
        <v>0</v>
      </c>
    </row>
    <row r="134" spans="1:11" s="34" customFormat="1" ht="12.75" hidden="1">
      <c r="A134" s="36" t="s">
        <v>39</v>
      </c>
      <c r="B134" s="32" t="s">
        <v>28</v>
      </c>
      <c r="C134" s="31" t="s">
        <v>68</v>
      </c>
      <c r="D134" s="31" t="s">
        <v>15</v>
      </c>
      <c r="E134" s="32" t="s">
        <v>76</v>
      </c>
      <c r="F134" s="32" t="s">
        <v>40</v>
      </c>
      <c r="G134" s="33"/>
      <c r="H134" s="133"/>
      <c r="I134" s="140"/>
      <c r="J134" s="180"/>
      <c r="K134" s="180"/>
    </row>
    <row r="135" spans="1:11" s="34" customFormat="1" ht="51" hidden="1">
      <c r="A135" s="38" t="s">
        <v>77</v>
      </c>
      <c r="B135" s="26" t="s">
        <v>28</v>
      </c>
      <c r="C135" s="25" t="s">
        <v>68</v>
      </c>
      <c r="D135" s="25" t="s">
        <v>15</v>
      </c>
      <c r="E135" s="26" t="s">
        <v>78</v>
      </c>
      <c r="F135" s="26"/>
      <c r="G135" s="54">
        <f>G136</f>
        <v>0</v>
      </c>
      <c r="H135" s="132">
        <f>H136</f>
        <v>0</v>
      </c>
      <c r="I135" s="140">
        <f>I136</f>
        <v>0</v>
      </c>
      <c r="J135" s="180">
        <f>J136</f>
        <v>0</v>
      </c>
      <c r="K135" s="180">
        <f>K136</f>
        <v>0</v>
      </c>
    </row>
    <row r="136" spans="1:11" s="34" customFormat="1" ht="12.75" hidden="1">
      <c r="A136" s="36" t="s">
        <v>39</v>
      </c>
      <c r="B136" s="32" t="s">
        <v>28</v>
      </c>
      <c r="C136" s="31" t="s">
        <v>68</v>
      </c>
      <c r="D136" s="31" t="s">
        <v>15</v>
      </c>
      <c r="E136" s="32" t="s">
        <v>78</v>
      </c>
      <c r="F136" s="32" t="s">
        <v>40</v>
      </c>
      <c r="G136" s="33">
        <f>SUM(H136:K136)</f>
        <v>0</v>
      </c>
      <c r="H136" s="133"/>
      <c r="I136" s="140"/>
      <c r="J136" s="180"/>
      <c r="K136" s="180"/>
    </row>
    <row r="137" spans="1:11" ht="12.75">
      <c r="A137" s="37" t="s">
        <v>79</v>
      </c>
      <c r="B137" s="20" t="s">
        <v>28</v>
      </c>
      <c r="C137" s="19" t="s">
        <v>68</v>
      </c>
      <c r="D137" s="19" t="s">
        <v>21</v>
      </c>
      <c r="E137" s="20"/>
      <c r="F137" s="20"/>
      <c r="G137" s="21">
        <f>SUM(G140+G142+G144+G150)+G156+G138+G152+G154+G146+G148</f>
        <v>11883.384</v>
      </c>
      <c r="H137" s="127">
        <f>SUM(H140+H142+H144+H150)+H156+H138+H152+H154+H146+H148</f>
        <v>9807.6</v>
      </c>
      <c r="I137" s="127">
        <f>SUM(I140+I142+I144+I150)+I156+I138+I152+I154+I146+I148</f>
        <v>496.901</v>
      </c>
      <c r="J137" s="127">
        <f>SUM(J140+J142+J144+J150)+J156+J138+J152+J154+J146+J148</f>
        <v>0</v>
      </c>
      <c r="K137" s="127">
        <f>SUM(K140+K142+K144+K150)+K156+K138+K152+K154+K146+K148</f>
        <v>1578.883</v>
      </c>
    </row>
    <row r="138" spans="1:11" s="39" customFormat="1" ht="89.25" hidden="1">
      <c r="A138" s="61" t="s">
        <v>80</v>
      </c>
      <c r="B138" s="58" t="s">
        <v>28</v>
      </c>
      <c r="C138" s="62" t="s">
        <v>68</v>
      </c>
      <c r="D138" s="62" t="s">
        <v>21</v>
      </c>
      <c r="E138" s="58" t="s">
        <v>81</v>
      </c>
      <c r="F138" s="58"/>
      <c r="G138" s="54">
        <f>G139</f>
        <v>0</v>
      </c>
      <c r="H138" s="132">
        <f>H139</f>
        <v>0</v>
      </c>
      <c r="I138" s="140">
        <f>I139</f>
        <v>0</v>
      </c>
      <c r="J138" s="180">
        <f>J139</f>
        <v>0</v>
      </c>
      <c r="K138" s="180">
        <f>K139</f>
        <v>0</v>
      </c>
    </row>
    <row r="139" spans="1:11" s="39" customFormat="1" ht="25.5" hidden="1">
      <c r="A139" s="63" t="s">
        <v>27</v>
      </c>
      <c r="B139" s="59" t="s">
        <v>28</v>
      </c>
      <c r="C139" s="64" t="s">
        <v>68</v>
      </c>
      <c r="D139" s="64" t="s">
        <v>21</v>
      </c>
      <c r="E139" s="59" t="s">
        <v>81</v>
      </c>
      <c r="F139" s="59" t="s">
        <v>29</v>
      </c>
      <c r="G139" s="33">
        <f>SUM(H139:K139)</f>
        <v>0</v>
      </c>
      <c r="H139" s="133"/>
      <c r="I139" s="140"/>
      <c r="J139" s="180"/>
      <c r="K139" s="180"/>
    </row>
    <row r="140" spans="1:11" ht="19.5" customHeight="1">
      <c r="A140" s="65" t="s">
        <v>200</v>
      </c>
      <c r="B140" s="26" t="s">
        <v>28</v>
      </c>
      <c r="C140" s="25" t="s">
        <v>68</v>
      </c>
      <c r="D140" s="25" t="s">
        <v>21</v>
      </c>
      <c r="E140" s="26" t="s">
        <v>82</v>
      </c>
      <c r="F140" s="26"/>
      <c r="G140" s="54">
        <f>G141</f>
        <v>4747</v>
      </c>
      <c r="H140" s="132">
        <f>H141</f>
        <v>4247</v>
      </c>
      <c r="I140" s="140">
        <f>I141</f>
        <v>0</v>
      </c>
      <c r="J140" s="180">
        <f>J141</f>
        <v>0</v>
      </c>
      <c r="K140" s="180">
        <f>K141</f>
        <v>500</v>
      </c>
    </row>
    <row r="141" spans="1:11" ht="25.5">
      <c r="A141" s="29" t="s">
        <v>27</v>
      </c>
      <c r="B141" s="32" t="s">
        <v>28</v>
      </c>
      <c r="C141" s="31" t="s">
        <v>68</v>
      </c>
      <c r="D141" s="31" t="s">
        <v>21</v>
      </c>
      <c r="E141" s="32" t="s">
        <v>82</v>
      </c>
      <c r="F141" s="32" t="s">
        <v>29</v>
      </c>
      <c r="G141" s="33">
        <f>SUM(H141:K141)</f>
        <v>4747</v>
      </c>
      <c r="H141" s="133">
        <v>4247</v>
      </c>
      <c r="I141" s="140"/>
      <c r="J141" s="181"/>
      <c r="K141" s="181">
        <v>500</v>
      </c>
    </row>
    <row r="142" spans="1:11" ht="12.75">
      <c r="A142" s="65" t="s">
        <v>201</v>
      </c>
      <c r="B142" s="26" t="s">
        <v>28</v>
      </c>
      <c r="C142" s="25" t="s">
        <v>68</v>
      </c>
      <c r="D142" s="25" t="s">
        <v>21</v>
      </c>
      <c r="E142" s="26" t="s">
        <v>83</v>
      </c>
      <c r="F142" s="26"/>
      <c r="G142" s="54">
        <f>G143</f>
        <v>676</v>
      </c>
      <c r="H142" s="132">
        <f>H143</f>
        <v>276</v>
      </c>
      <c r="I142" s="140">
        <f>I143</f>
        <v>0</v>
      </c>
      <c r="J142" s="181">
        <f>J143</f>
        <v>0</v>
      </c>
      <c r="K142" s="181">
        <f>K143</f>
        <v>400</v>
      </c>
    </row>
    <row r="143" spans="1:11" s="34" customFormat="1" ht="25.5">
      <c r="A143" s="29" t="s">
        <v>27</v>
      </c>
      <c r="B143" s="32" t="s">
        <v>28</v>
      </c>
      <c r="C143" s="31" t="s">
        <v>68</v>
      </c>
      <c r="D143" s="31" t="s">
        <v>21</v>
      </c>
      <c r="E143" s="32" t="s">
        <v>83</v>
      </c>
      <c r="F143" s="32" t="s">
        <v>29</v>
      </c>
      <c r="G143" s="33">
        <f>SUM(H143:K143)</f>
        <v>676</v>
      </c>
      <c r="H143" s="133">
        <v>276</v>
      </c>
      <c r="I143" s="140"/>
      <c r="J143" s="181"/>
      <c r="K143" s="181">
        <v>400</v>
      </c>
    </row>
    <row r="144" spans="1:11" ht="12.75">
      <c r="A144" s="65" t="s">
        <v>202</v>
      </c>
      <c r="B144" s="26" t="s">
        <v>28</v>
      </c>
      <c r="C144" s="25" t="s">
        <v>68</v>
      </c>
      <c r="D144" s="25" t="s">
        <v>21</v>
      </c>
      <c r="E144" s="26" t="s">
        <v>84</v>
      </c>
      <c r="F144" s="26"/>
      <c r="G144" s="54">
        <f>G145</f>
        <v>300</v>
      </c>
      <c r="H144" s="132">
        <f>H145</f>
        <v>300</v>
      </c>
      <c r="I144" s="140">
        <f>I145</f>
        <v>0</v>
      </c>
      <c r="J144" s="181">
        <f>J145</f>
        <v>0</v>
      </c>
      <c r="K144" s="181">
        <f>K145</f>
        <v>0</v>
      </c>
    </row>
    <row r="145" spans="1:11" s="34" customFormat="1" ht="25.5">
      <c r="A145" s="29" t="s">
        <v>27</v>
      </c>
      <c r="B145" s="32" t="s">
        <v>28</v>
      </c>
      <c r="C145" s="31" t="s">
        <v>68</v>
      </c>
      <c r="D145" s="31" t="s">
        <v>21</v>
      </c>
      <c r="E145" s="32" t="s">
        <v>84</v>
      </c>
      <c r="F145" s="32" t="s">
        <v>29</v>
      </c>
      <c r="G145" s="33">
        <f>SUM(H145:K145)</f>
        <v>300</v>
      </c>
      <c r="H145" s="133">
        <v>300</v>
      </c>
      <c r="I145" s="140"/>
      <c r="J145" s="181"/>
      <c r="K145" s="181"/>
    </row>
    <row r="146" spans="1:11" s="34" customFormat="1" ht="63.75">
      <c r="A146" s="61" t="s">
        <v>184</v>
      </c>
      <c r="B146" s="26" t="s">
        <v>28</v>
      </c>
      <c r="C146" s="25" t="s">
        <v>68</v>
      </c>
      <c r="D146" s="25" t="s">
        <v>21</v>
      </c>
      <c r="E146" s="26" t="s">
        <v>185</v>
      </c>
      <c r="F146" s="26"/>
      <c r="G146" s="54">
        <f>G147</f>
        <v>300</v>
      </c>
      <c r="H146" s="132">
        <f>H147</f>
        <v>300</v>
      </c>
      <c r="I146" s="132">
        <f>I147</f>
        <v>0</v>
      </c>
      <c r="J146" s="132">
        <f>J147</f>
        <v>0</v>
      </c>
      <c r="K146" s="132">
        <f>K147</f>
        <v>0</v>
      </c>
    </row>
    <row r="147" spans="1:11" s="34" customFormat="1" ht="25.5">
      <c r="A147" s="63" t="s">
        <v>27</v>
      </c>
      <c r="B147" s="32" t="s">
        <v>28</v>
      </c>
      <c r="C147" s="31" t="s">
        <v>68</v>
      </c>
      <c r="D147" s="31" t="s">
        <v>21</v>
      </c>
      <c r="E147" s="32" t="s">
        <v>185</v>
      </c>
      <c r="F147" s="32" t="s">
        <v>29</v>
      </c>
      <c r="G147" s="33">
        <f>SUM(H147:K147)</f>
        <v>300</v>
      </c>
      <c r="H147" s="133">
        <v>300</v>
      </c>
      <c r="I147" s="140"/>
      <c r="J147" s="181"/>
      <c r="K147" s="181"/>
    </row>
    <row r="148" spans="1:11" s="34" customFormat="1" ht="76.5">
      <c r="A148" s="61" t="s">
        <v>245</v>
      </c>
      <c r="B148" s="26" t="s">
        <v>28</v>
      </c>
      <c r="C148" s="25" t="s">
        <v>68</v>
      </c>
      <c r="D148" s="25" t="s">
        <v>21</v>
      </c>
      <c r="E148" s="26" t="s">
        <v>246</v>
      </c>
      <c r="F148" s="26"/>
      <c r="G148" s="54">
        <f>G149</f>
        <v>300</v>
      </c>
      <c r="H148" s="132">
        <f>H149</f>
        <v>0</v>
      </c>
      <c r="I148" s="132">
        <f>I149</f>
        <v>0</v>
      </c>
      <c r="J148" s="132">
        <f>J149</f>
        <v>0</v>
      </c>
      <c r="K148" s="132">
        <f>K149</f>
        <v>300</v>
      </c>
    </row>
    <row r="149" spans="1:11" s="34" customFormat="1" ht="25.5">
      <c r="A149" s="63" t="s">
        <v>27</v>
      </c>
      <c r="B149" s="32" t="s">
        <v>28</v>
      </c>
      <c r="C149" s="31" t="s">
        <v>68</v>
      </c>
      <c r="D149" s="31" t="s">
        <v>21</v>
      </c>
      <c r="E149" s="32" t="s">
        <v>246</v>
      </c>
      <c r="F149" s="32" t="s">
        <v>29</v>
      </c>
      <c r="G149" s="33">
        <f>SUM(H149:K149)</f>
        <v>300</v>
      </c>
      <c r="H149" s="133"/>
      <c r="I149" s="140"/>
      <c r="J149" s="181"/>
      <c r="K149" s="181">
        <v>300</v>
      </c>
    </row>
    <row r="150" spans="1:11" ht="25.5">
      <c r="A150" s="23" t="s">
        <v>203</v>
      </c>
      <c r="B150" s="26" t="s">
        <v>28</v>
      </c>
      <c r="C150" s="25" t="s">
        <v>68</v>
      </c>
      <c r="D150" s="25" t="s">
        <v>21</v>
      </c>
      <c r="E150" s="26" t="s">
        <v>85</v>
      </c>
      <c r="F150" s="26"/>
      <c r="G150" s="54">
        <f>G151</f>
        <v>2367.4829999999997</v>
      </c>
      <c r="H150" s="132">
        <f>H151</f>
        <v>1988.6</v>
      </c>
      <c r="I150" s="140">
        <f>I151</f>
        <v>0</v>
      </c>
      <c r="J150" s="181">
        <f>J151</f>
        <v>0</v>
      </c>
      <c r="K150" s="181">
        <f>K151</f>
        <v>378.883</v>
      </c>
    </row>
    <row r="151" spans="1:11" ht="25.5">
      <c r="A151" s="29" t="s">
        <v>27</v>
      </c>
      <c r="B151" s="32" t="s">
        <v>28</v>
      </c>
      <c r="C151" s="31" t="s">
        <v>68</v>
      </c>
      <c r="D151" s="31" t="s">
        <v>21</v>
      </c>
      <c r="E151" s="32" t="s">
        <v>85</v>
      </c>
      <c r="F151" s="32" t="s">
        <v>29</v>
      </c>
      <c r="G151" s="33">
        <f>SUM(H151:K151)</f>
        <v>2367.4829999999997</v>
      </c>
      <c r="H151" s="133">
        <v>1988.6</v>
      </c>
      <c r="I151" s="140"/>
      <c r="J151" s="181"/>
      <c r="K151" s="181">
        <f>320.883+58</f>
        <v>378.883</v>
      </c>
    </row>
    <row r="152" spans="1:11" ht="38.25">
      <c r="A152" s="66" t="s">
        <v>204</v>
      </c>
      <c r="B152" s="142" t="s">
        <v>28</v>
      </c>
      <c r="C152" s="143" t="s">
        <v>68</v>
      </c>
      <c r="D152" s="143" t="s">
        <v>21</v>
      </c>
      <c r="E152" s="142" t="s">
        <v>138</v>
      </c>
      <c r="F152" s="32"/>
      <c r="G152" s="54">
        <f>G153</f>
        <v>3192.901</v>
      </c>
      <c r="H152" s="132">
        <f>H153</f>
        <v>2696</v>
      </c>
      <c r="I152" s="140">
        <f>I153</f>
        <v>496.901</v>
      </c>
      <c r="J152" s="181">
        <f>J153</f>
        <v>0</v>
      </c>
      <c r="K152" s="181">
        <f>K153</f>
        <v>0</v>
      </c>
    </row>
    <row r="153" spans="1:11" ht="25.5">
      <c r="A153" s="29" t="s">
        <v>27</v>
      </c>
      <c r="B153" s="144" t="s">
        <v>28</v>
      </c>
      <c r="C153" s="145" t="s">
        <v>68</v>
      </c>
      <c r="D153" s="145" t="s">
        <v>21</v>
      </c>
      <c r="E153" s="144" t="s">
        <v>138</v>
      </c>
      <c r="F153" s="32" t="s">
        <v>29</v>
      </c>
      <c r="G153" s="33">
        <f>SUM(H153:K153)</f>
        <v>3192.901</v>
      </c>
      <c r="H153" s="133">
        <v>2696</v>
      </c>
      <c r="I153" s="140">
        <v>496.901</v>
      </c>
      <c r="J153" s="180"/>
      <c r="K153" s="180"/>
    </row>
    <row r="154" spans="1:11" ht="78" customHeight="1" hidden="1">
      <c r="A154" s="66" t="s">
        <v>166</v>
      </c>
      <c r="B154" s="142" t="s">
        <v>28</v>
      </c>
      <c r="C154" s="143" t="s">
        <v>68</v>
      </c>
      <c r="D154" s="143" t="s">
        <v>21</v>
      </c>
      <c r="E154" s="142" t="s">
        <v>133</v>
      </c>
      <c r="F154" s="32"/>
      <c r="G154" s="54">
        <f>G155</f>
        <v>0</v>
      </c>
      <c r="H154" s="132">
        <f>H155</f>
        <v>0</v>
      </c>
      <c r="I154" s="140">
        <f>I155</f>
        <v>0</v>
      </c>
      <c r="J154" s="180">
        <f>J155</f>
        <v>0</v>
      </c>
      <c r="K154" s="180">
        <f>K155</f>
        <v>0</v>
      </c>
    </row>
    <row r="155" spans="1:11" ht="25.5" hidden="1">
      <c r="A155" s="29" t="s">
        <v>27</v>
      </c>
      <c r="B155" s="144" t="s">
        <v>28</v>
      </c>
      <c r="C155" s="145" t="s">
        <v>68</v>
      </c>
      <c r="D155" s="145" t="s">
        <v>21</v>
      </c>
      <c r="E155" s="144" t="s">
        <v>133</v>
      </c>
      <c r="F155" s="32" t="s">
        <v>29</v>
      </c>
      <c r="G155" s="33">
        <f>SUM(H155:K155)</f>
        <v>0</v>
      </c>
      <c r="H155" s="133"/>
      <c r="I155" s="140"/>
      <c r="J155" s="180"/>
      <c r="K155" s="180"/>
    </row>
    <row r="156" spans="1:11" s="28" customFormat="1" ht="51" hidden="1">
      <c r="A156" s="66" t="s">
        <v>86</v>
      </c>
      <c r="B156" s="26" t="s">
        <v>28</v>
      </c>
      <c r="C156" s="25" t="s">
        <v>68</v>
      </c>
      <c r="D156" s="25" t="s">
        <v>21</v>
      </c>
      <c r="E156" s="26" t="s">
        <v>87</v>
      </c>
      <c r="F156" s="26"/>
      <c r="G156" s="54">
        <f>G157</f>
        <v>0</v>
      </c>
      <c r="H156" s="132">
        <f>H157</f>
        <v>0</v>
      </c>
      <c r="I156" s="140">
        <f>I157</f>
        <v>0</v>
      </c>
      <c r="J156" s="180">
        <f>J157</f>
        <v>0</v>
      </c>
      <c r="K156" s="180">
        <f>K157</f>
        <v>0</v>
      </c>
    </row>
    <row r="157" spans="1:11" s="34" customFormat="1" ht="12.75" hidden="1">
      <c r="A157" s="29" t="s">
        <v>39</v>
      </c>
      <c r="B157" s="32" t="s">
        <v>28</v>
      </c>
      <c r="C157" s="31" t="s">
        <v>68</v>
      </c>
      <c r="D157" s="31" t="s">
        <v>21</v>
      </c>
      <c r="E157" s="32" t="s">
        <v>87</v>
      </c>
      <c r="F157" s="32" t="s">
        <v>40</v>
      </c>
      <c r="G157" s="48"/>
      <c r="H157" s="133"/>
      <c r="I157" s="140"/>
      <c r="J157" s="180"/>
      <c r="K157" s="180"/>
    </row>
    <row r="158" spans="1:11" ht="13.5" customHeight="1">
      <c r="A158" s="37" t="s">
        <v>169</v>
      </c>
      <c r="B158" s="20" t="s">
        <v>28</v>
      </c>
      <c r="C158" s="19" t="s">
        <v>68</v>
      </c>
      <c r="D158" s="19" t="s">
        <v>68</v>
      </c>
      <c r="E158" s="20"/>
      <c r="F158" s="20"/>
      <c r="G158" s="21">
        <f aca="true" t="shared" si="7" ref="G158:K159">G159</f>
        <v>5</v>
      </c>
      <c r="H158" s="127">
        <f t="shared" si="7"/>
        <v>5</v>
      </c>
      <c r="I158" s="136">
        <f t="shared" si="7"/>
        <v>0</v>
      </c>
      <c r="J158" s="175">
        <f t="shared" si="7"/>
        <v>0</v>
      </c>
      <c r="K158" s="175">
        <f t="shared" si="7"/>
        <v>0</v>
      </c>
    </row>
    <row r="159" spans="1:11" ht="44.25" customHeight="1">
      <c r="A159" s="38" t="s">
        <v>205</v>
      </c>
      <c r="B159" s="26" t="s">
        <v>28</v>
      </c>
      <c r="C159" s="25" t="s">
        <v>68</v>
      </c>
      <c r="D159" s="25" t="s">
        <v>68</v>
      </c>
      <c r="E159" s="26" t="s">
        <v>71</v>
      </c>
      <c r="F159" s="26"/>
      <c r="G159" s="54">
        <f t="shared" si="7"/>
        <v>5</v>
      </c>
      <c r="H159" s="132">
        <f t="shared" si="7"/>
        <v>5</v>
      </c>
      <c r="I159" s="140">
        <f t="shared" si="7"/>
        <v>0</v>
      </c>
      <c r="J159" s="180">
        <f t="shared" si="7"/>
        <v>0</v>
      </c>
      <c r="K159" s="180">
        <f t="shared" si="7"/>
        <v>0</v>
      </c>
    </row>
    <row r="160" spans="1:11" ht="26.25" customHeight="1">
      <c r="A160" s="29" t="s">
        <v>27</v>
      </c>
      <c r="B160" s="32" t="s">
        <v>28</v>
      </c>
      <c r="C160" s="31" t="s">
        <v>68</v>
      </c>
      <c r="D160" s="31" t="s">
        <v>68</v>
      </c>
      <c r="E160" s="32" t="s">
        <v>71</v>
      </c>
      <c r="F160" s="32" t="s">
        <v>29</v>
      </c>
      <c r="G160" s="33">
        <f>SUM(H160:K160)</f>
        <v>5</v>
      </c>
      <c r="H160" s="133">
        <v>5</v>
      </c>
      <c r="I160" s="140"/>
      <c r="J160" s="180"/>
      <c r="K160" s="180"/>
    </row>
    <row r="161" spans="1:11" s="67" customFormat="1" ht="15.75">
      <c r="A161" s="56" t="s">
        <v>88</v>
      </c>
      <c r="B161" s="15" t="s">
        <v>28</v>
      </c>
      <c r="C161" s="13" t="s">
        <v>89</v>
      </c>
      <c r="D161" s="13"/>
      <c r="E161" s="15"/>
      <c r="F161" s="15"/>
      <c r="G161" s="16">
        <f>G162</f>
        <v>500</v>
      </c>
      <c r="H161" s="126">
        <f>H162</f>
        <v>500</v>
      </c>
      <c r="I161" s="135">
        <f>I162</f>
        <v>0</v>
      </c>
      <c r="J161" s="174">
        <f>J162</f>
        <v>0</v>
      </c>
      <c r="K161" s="174">
        <f>K162</f>
        <v>0</v>
      </c>
    </row>
    <row r="162" spans="1:11" s="57" customFormat="1" ht="12.75">
      <c r="A162" s="68" t="s">
        <v>90</v>
      </c>
      <c r="B162" s="20" t="s">
        <v>28</v>
      </c>
      <c r="C162" s="19" t="s">
        <v>89</v>
      </c>
      <c r="D162" s="19" t="s">
        <v>13</v>
      </c>
      <c r="E162" s="20"/>
      <c r="F162" s="20"/>
      <c r="G162" s="21">
        <f>G163+G165</f>
        <v>500</v>
      </c>
      <c r="H162" s="127">
        <f>H163+H165</f>
        <v>500</v>
      </c>
      <c r="I162" s="136">
        <f>I163+I165</f>
        <v>0</v>
      </c>
      <c r="J162" s="175">
        <f>J163+J165</f>
        <v>0</v>
      </c>
      <c r="K162" s="175">
        <f>K163+K165</f>
        <v>0</v>
      </c>
    </row>
    <row r="163" spans="1:11" s="28" customFormat="1" ht="25.5">
      <c r="A163" s="38" t="s">
        <v>206</v>
      </c>
      <c r="B163" s="26" t="s">
        <v>28</v>
      </c>
      <c r="C163" s="25" t="s">
        <v>89</v>
      </c>
      <c r="D163" s="25" t="s">
        <v>13</v>
      </c>
      <c r="E163" s="26" t="s">
        <v>91</v>
      </c>
      <c r="F163" s="26"/>
      <c r="G163" s="54">
        <f>G164</f>
        <v>500</v>
      </c>
      <c r="H163" s="132">
        <f>H164</f>
        <v>500</v>
      </c>
      <c r="I163" s="140">
        <f>I164</f>
        <v>0</v>
      </c>
      <c r="J163" s="180">
        <f>J164</f>
        <v>0</v>
      </c>
      <c r="K163" s="180">
        <f>K164</f>
        <v>0</v>
      </c>
    </row>
    <row r="164" spans="1:11" s="34" customFormat="1" ht="12.75">
      <c r="A164" s="36" t="s">
        <v>39</v>
      </c>
      <c r="B164" s="32" t="s">
        <v>28</v>
      </c>
      <c r="C164" s="31" t="s">
        <v>89</v>
      </c>
      <c r="D164" s="31" t="s">
        <v>13</v>
      </c>
      <c r="E164" s="32" t="s">
        <v>91</v>
      </c>
      <c r="F164" s="32" t="s">
        <v>40</v>
      </c>
      <c r="G164" s="33">
        <f>SUM(H164:K164)</f>
        <v>500</v>
      </c>
      <c r="H164" s="133">
        <v>500</v>
      </c>
      <c r="I164" s="164"/>
      <c r="J164" s="180"/>
      <c r="K164" s="180"/>
    </row>
    <row r="165" spans="1:11" s="28" customFormat="1" ht="76.5" hidden="1">
      <c r="A165" s="38" t="s">
        <v>134</v>
      </c>
      <c r="B165" s="26" t="s">
        <v>28</v>
      </c>
      <c r="C165" s="25" t="s">
        <v>89</v>
      </c>
      <c r="D165" s="25" t="s">
        <v>13</v>
      </c>
      <c r="E165" s="26" t="s">
        <v>92</v>
      </c>
      <c r="F165" s="26"/>
      <c r="G165" s="54">
        <f>G166</f>
        <v>0</v>
      </c>
      <c r="H165" s="132">
        <f>H166</f>
        <v>0</v>
      </c>
      <c r="I165" s="140">
        <f>I166</f>
        <v>0</v>
      </c>
      <c r="J165" s="180">
        <f>J166</f>
        <v>0</v>
      </c>
      <c r="K165" s="180">
        <f>K166</f>
        <v>0</v>
      </c>
    </row>
    <row r="166" spans="1:11" s="34" customFormat="1" ht="12.75" hidden="1">
      <c r="A166" s="36" t="s">
        <v>39</v>
      </c>
      <c r="B166" s="32" t="s">
        <v>28</v>
      </c>
      <c r="C166" s="31" t="s">
        <v>89</v>
      </c>
      <c r="D166" s="31" t="s">
        <v>13</v>
      </c>
      <c r="E166" s="32" t="s">
        <v>92</v>
      </c>
      <c r="F166" s="32" t="s">
        <v>40</v>
      </c>
      <c r="G166" s="33">
        <f>SUM(H166:K166)</f>
        <v>0</v>
      </c>
      <c r="H166" s="133"/>
      <c r="I166" s="140"/>
      <c r="J166" s="180"/>
      <c r="K166" s="180"/>
    </row>
    <row r="167" spans="1:11" ht="15.75">
      <c r="A167" s="49" t="s">
        <v>93</v>
      </c>
      <c r="B167" s="15" t="s">
        <v>28</v>
      </c>
      <c r="C167" s="13" t="s">
        <v>53</v>
      </c>
      <c r="D167" s="13"/>
      <c r="E167" s="15"/>
      <c r="F167" s="15"/>
      <c r="G167" s="16">
        <f>SUM(G169)</f>
        <v>109</v>
      </c>
      <c r="H167" s="126">
        <f>SUM(H169)</f>
        <v>109</v>
      </c>
      <c r="I167" s="135">
        <f>SUM(I169)</f>
        <v>0</v>
      </c>
      <c r="J167" s="174">
        <f>SUM(J169)</f>
        <v>0</v>
      </c>
      <c r="K167" s="174">
        <f>SUM(K169)</f>
        <v>0</v>
      </c>
    </row>
    <row r="168" spans="1:11" ht="12.75">
      <c r="A168" s="37" t="s">
        <v>94</v>
      </c>
      <c r="B168" s="20" t="s">
        <v>28</v>
      </c>
      <c r="C168" s="19" t="s">
        <v>53</v>
      </c>
      <c r="D168" s="19" t="s">
        <v>13</v>
      </c>
      <c r="E168" s="20"/>
      <c r="F168" s="20"/>
      <c r="G168" s="21">
        <f>SUM(G169)</f>
        <v>109</v>
      </c>
      <c r="H168" s="127">
        <f>SUM(H169)</f>
        <v>109</v>
      </c>
      <c r="I168" s="136">
        <f>SUM(I169)</f>
        <v>0</v>
      </c>
      <c r="J168" s="175">
        <f>SUM(J169)</f>
        <v>0</v>
      </c>
      <c r="K168" s="175">
        <f>SUM(K169)</f>
        <v>0</v>
      </c>
    </row>
    <row r="169" spans="1:11" s="28" customFormat="1" ht="25.5">
      <c r="A169" s="23" t="s">
        <v>207</v>
      </c>
      <c r="B169" s="26" t="s">
        <v>28</v>
      </c>
      <c r="C169" s="25" t="s">
        <v>53</v>
      </c>
      <c r="D169" s="25" t="s">
        <v>13</v>
      </c>
      <c r="E169" s="26" t="s">
        <v>95</v>
      </c>
      <c r="F169" s="26"/>
      <c r="G169" s="54">
        <f>G170</f>
        <v>109</v>
      </c>
      <c r="H169" s="132">
        <f>H170</f>
        <v>109</v>
      </c>
      <c r="I169" s="140">
        <f>I170</f>
        <v>0</v>
      </c>
      <c r="J169" s="180">
        <f>J170</f>
        <v>0</v>
      </c>
      <c r="K169" s="180">
        <f>K170</f>
        <v>0</v>
      </c>
    </row>
    <row r="170" spans="1:11" s="34" customFormat="1" ht="12.75">
      <c r="A170" s="36" t="s">
        <v>34</v>
      </c>
      <c r="B170" s="32" t="s">
        <v>28</v>
      </c>
      <c r="C170" s="31" t="s">
        <v>53</v>
      </c>
      <c r="D170" s="31" t="s">
        <v>13</v>
      </c>
      <c r="E170" s="32" t="s">
        <v>95</v>
      </c>
      <c r="F170" s="32" t="s">
        <v>35</v>
      </c>
      <c r="G170" s="33">
        <f>SUM(H170:K170)</f>
        <v>109</v>
      </c>
      <c r="H170" s="133">
        <v>109</v>
      </c>
      <c r="I170" s="140"/>
      <c r="J170" s="180"/>
      <c r="K170" s="180"/>
    </row>
    <row r="171" spans="1:11" ht="15.75">
      <c r="A171" s="264" t="s">
        <v>96</v>
      </c>
      <c r="B171" s="264"/>
      <c r="C171" s="264"/>
      <c r="D171" s="264"/>
      <c r="E171" s="264"/>
      <c r="F171" s="264"/>
      <c r="G171" s="262">
        <f>SUM(G21+G67+G72+G98+G167+G76+G161)</f>
        <v>61912.611999999994</v>
      </c>
      <c r="H171" s="134">
        <f>SUM(H21+H67+H72+H98+H167+H76+H161)</f>
        <v>33329.1</v>
      </c>
      <c r="I171" s="134">
        <f>SUM(I21+I67+I72+I98+I167+I76+I161)</f>
        <v>497.151</v>
      </c>
      <c r="J171" s="134">
        <f>SUM(J21+J67+J72+J98+J167+J76+J161)</f>
        <v>24886.695</v>
      </c>
      <c r="K171" s="134">
        <f>SUM(K21+K67+K72+K98+K167+K76+K161)</f>
        <v>3199.666</v>
      </c>
    </row>
  </sheetData>
  <sheetProtection selectLockedCells="1" selectUnlockedCells="1"/>
  <mergeCells count="17">
    <mergeCell ref="A171:F171"/>
    <mergeCell ref="A13:G13"/>
    <mergeCell ref="A7:G7"/>
    <mergeCell ref="A8:G8"/>
    <mergeCell ref="A9:G9"/>
    <mergeCell ref="A16:G16"/>
    <mergeCell ref="A17:G17"/>
    <mergeCell ref="A14:G14"/>
    <mergeCell ref="A11:G11"/>
    <mergeCell ref="A12:G12"/>
    <mergeCell ref="A1:G1"/>
    <mergeCell ref="A2:G2"/>
    <mergeCell ref="A3:G3"/>
    <mergeCell ref="A4:G4"/>
    <mergeCell ref="A5:G5"/>
    <mergeCell ref="A10:G10"/>
    <mergeCell ref="A6:G6"/>
  </mergeCells>
  <printOptions/>
  <pageMargins left="0.7479166666666667" right="0.1701388888888889" top="0.1597222222222222" bottom="0.35" header="0.5118055555555555" footer="0.2"/>
  <pageSetup fitToHeight="3" fitToWidth="1" horizontalDpi="600" verticalDpi="600" orientation="portrait" paperSize="9" scale="71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3"/>
  <sheetViews>
    <sheetView zoomScalePageLayoutView="0" workbookViewId="0" topLeftCell="A1">
      <selection activeCell="J5" sqref="I5:J5"/>
    </sheetView>
  </sheetViews>
  <sheetFormatPr defaultColWidth="9.00390625" defaultRowHeight="12.75"/>
  <cols>
    <col min="1" max="1" width="66.875" style="1" customWidth="1"/>
    <col min="2" max="2" width="5.25390625" style="1" customWidth="1"/>
    <col min="3" max="3" width="9.625" style="1" customWidth="1"/>
    <col min="4" max="4" width="15.75390625" style="1" customWidth="1"/>
    <col min="5" max="5" width="5.625" style="1" customWidth="1"/>
    <col min="6" max="6" width="15.125" style="1" customWidth="1"/>
    <col min="71" max="16384" width="9.125" style="1" customWidth="1"/>
  </cols>
  <sheetData>
    <row r="1" spans="1:6" ht="15" customHeight="1">
      <c r="A1" s="263" t="s">
        <v>101</v>
      </c>
      <c r="B1" s="268"/>
      <c r="C1" s="268"/>
      <c r="D1" s="268"/>
      <c r="E1" s="268"/>
      <c r="F1" s="268"/>
    </row>
    <row r="2" spans="1:6" ht="14.25" customHeight="1">
      <c r="A2" s="263" t="s">
        <v>97</v>
      </c>
      <c r="B2" s="268"/>
      <c r="C2" s="268"/>
      <c r="D2" s="268"/>
      <c r="E2" s="268"/>
      <c r="F2" s="268"/>
    </row>
    <row r="3" spans="1:6" ht="14.25" customHeight="1">
      <c r="A3" s="263" t="s">
        <v>1</v>
      </c>
      <c r="B3" s="268"/>
      <c r="C3" s="268"/>
      <c r="D3" s="268"/>
      <c r="E3" s="268"/>
      <c r="F3" s="268"/>
    </row>
    <row r="4" spans="1:6" ht="14.25" customHeight="1">
      <c r="A4" s="263" t="s">
        <v>260</v>
      </c>
      <c r="B4" s="268"/>
      <c r="C4" s="268"/>
      <c r="D4" s="268"/>
      <c r="E4" s="268"/>
      <c r="F4" s="268"/>
    </row>
    <row r="5" spans="1:6" ht="14.25" customHeight="1">
      <c r="A5" s="263" t="s">
        <v>98</v>
      </c>
      <c r="B5" s="268"/>
      <c r="C5" s="268"/>
      <c r="D5" s="268"/>
      <c r="E5" s="268"/>
      <c r="F5" s="268"/>
    </row>
    <row r="6" spans="1:6" ht="14.25" customHeight="1">
      <c r="A6" s="263" t="s">
        <v>99</v>
      </c>
      <c r="B6" s="268"/>
      <c r="C6" s="268"/>
      <c r="D6" s="268"/>
      <c r="E6" s="268"/>
      <c r="F6" s="268"/>
    </row>
    <row r="7" spans="1:6" ht="14.25" customHeight="1">
      <c r="A7" s="263" t="s">
        <v>1</v>
      </c>
      <c r="B7" s="268"/>
      <c r="C7" s="268"/>
      <c r="D7" s="268"/>
      <c r="E7" s="268"/>
      <c r="F7" s="268"/>
    </row>
    <row r="8" spans="1:6" ht="14.25" customHeight="1">
      <c r="A8" s="263" t="s">
        <v>100</v>
      </c>
      <c r="B8" s="268"/>
      <c r="C8" s="268"/>
      <c r="D8" s="268"/>
      <c r="E8" s="268"/>
      <c r="F8" s="268"/>
    </row>
    <row r="9" spans="1:6" ht="14.25" customHeight="1">
      <c r="A9" s="263" t="s">
        <v>175</v>
      </c>
      <c r="B9" s="268"/>
      <c r="C9" s="268"/>
      <c r="D9" s="268"/>
      <c r="E9" s="268"/>
      <c r="F9" s="268"/>
    </row>
    <row r="10" spans="1:6" ht="14.25" customHeight="1">
      <c r="A10" s="263" t="s">
        <v>176</v>
      </c>
      <c r="B10" s="268"/>
      <c r="C10" s="268"/>
      <c r="D10" s="268"/>
      <c r="E10" s="268"/>
      <c r="F10" s="268"/>
    </row>
    <row r="11" spans="1:6" ht="14.25" customHeight="1">
      <c r="A11" s="263" t="s">
        <v>230</v>
      </c>
      <c r="B11" s="268"/>
      <c r="C11" s="268"/>
      <c r="D11" s="268"/>
      <c r="E11" s="268"/>
      <c r="F11" s="268"/>
    </row>
    <row r="12" spans="1:6" ht="14.25" customHeight="1" hidden="1">
      <c r="A12" s="263" t="s">
        <v>143</v>
      </c>
      <c r="B12" s="263"/>
      <c r="C12" s="263"/>
      <c r="D12" s="263"/>
      <c r="E12" s="263"/>
      <c r="F12" s="263"/>
    </row>
    <row r="13" spans="1:6" ht="14.25" customHeight="1" hidden="1">
      <c r="A13" s="263" t="s">
        <v>172</v>
      </c>
      <c r="B13" s="263"/>
      <c r="C13" s="263"/>
      <c r="D13" s="263"/>
      <c r="E13" s="263"/>
      <c r="F13" s="263"/>
    </row>
    <row r="14" spans="1:6" ht="14.25" customHeight="1" hidden="1">
      <c r="A14" s="263" t="s">
        <v>137</v>
      </c>
      <c r="B14" s="263"/>
      <c r="C14" s="263"/>
      <c r="D14" s="263"/>
      <c r="E14" s="263"/>
      <c r="F14" s="263"/>
    </row>
    <row r="15" spans="1:6" ht="15">
      <c r="A15" s="72"/>
      <c r="B15" s="72"/>
      <c r="C15" s="72"/>
      <c r="D15" s="72"/>
      <c r="E15" s="72"/>
      <c r="F15" s="72"/>
    </row>
    <row r="16" spans="1:6" ht="15.75">
      <c r="A16" s="270" t="s">
        <v>102</v>
      </c>
      <c r="B16" s="270"/>
      <c r="C16" s="270"/>
      <c r="D16" s="270"/>
      <c r="E16" s="270"/>
      <c r="F16" s="270"/>
    </row>
    <row r="17" spans="1:6" ht="12.75" customHeight="1">
      <c r="A17" s="270" t="s">
        <v>103</v>
      </c>
      <c r="B17" s="270"/>
      <c r="C17" s="270"/>
      <c r="D17" s="270"/>
      <c r="E17" s="270"/>
      <c r="F17" s="270"/>
    </row>
    <row r="18" spans="1:6" ht="12.75" customHeight="1">
      <c r="A18" s="270" t="s">
        <v>210</v>
      </c>
      <c r="B18" s="270"/>
      <c r="C18" s="270"/>
      <c r="D18" s="270"/>
      <c r="E18" s="270"/>
      <c r="F18" s="270"/>
    </row>
    <row r="19" spans="1:5" ht="12.75" customHeight="1">
      <c r="A19" s="73"/>
      <c r="B19" s="73"/>
      <c r="C19" s="73"/>
      <c r="D19" s="73"/>
      <c r="E19" s="73"/>
    </row>
    <row r="20" spans="5:6" ht="12.75">
      <c r="E20" s="4"/>
      <c r="F20" s="4" t="s">
        <v>3</v>
      </c>
    </row>
    <row r="21" spans="1:6" ht="17.25" customHeight="1">
      <c r="A21" s="5" t="s">
        <v>4</v>
      </c>
      <c r="B21" s="5" t="s">
        <v>104</v>
      </c>
      <c r="C21" s="6" t="s">
        <v>7</v>
      </c>
      <c r="D21" s="5" t="s">
        <v>8</v>
      </c>
      <c r="E21" s="5" t="s">
        <v>9</v>
      </c>
      <c r="F21" s="5" t="s">
        <v>10</v>
      </c>
    </row>
    <row r="22" spans="1:6" ht="36">
      <c r="A22" s="7" t="s">
        <v>11</v>
      </c>
      <c r="B22" s="9"/>
      <c r="C22" s="9"/>
      <c r="D22" s="8"/>
      <c r="E22" s="8"/>
      <c r="F22" s="10">
        <f>SUM(B173)</f>
        <v>61912.611999999994</v>
      </c>
    </row>
    <row r="23" spans="1:6" ht="15.75">
      <c r="A23" s="11" t="s">
        <v>12</v>
      </c>
      <c r="B23" s="13" t="s">
        <v>13</v>
      </c>
      <c r="C23" s="14"/>
      <c r="D23" s="15"/>
      <c r="E23" s="15"/>
      <c r="F23" s="16">
        <f>SUM(F32+F42+F53+F27)+F45+F48</f>
        <v>6813.182999999999</v>
      </c>
    </row>
    <row r="24" spans="1:70" s="22" customFormat="1" ht="31.5" customHeight="1" hidden="1">
      <c r="A24" s="17" t="s">
        <v>14</v>
      </c>
      <c r="B24" s="19" t="s">
        <v>13</v>
      </c>
      <c r="C24" s="19" t="s">
        <v>15</v>
      </c>
      <c r="D24" s="20"/>
      <c r="E24" s="20"/>
      <c r="F24" s="21">
        <f>SUM(F25)</f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</row>
    <row r="25" spans="1:70" s="28" customFormat="1" ht="49.5" customHeight="1" hidden="1">
      <c r="A25" s="23" t="s">
        <v>16</v>
      </c>
      <c r="B25" s="25" t="s">
        <v>13</v>
      </c>
      <c r="C25" s="25" t="s">
        <v>15</v>
      </c>
      <c r="D25" s="26" t="s">
        <v>17</v>
      </c>
      <c r="E25" s="26"/>
      <c r="F25" s="27">
        <f>F26</f>
        <v>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</row>
    <row r="26" spans="1:70" s="34" customFormat="1" ht="51.75" customHeight="1" hidden="1">
      <c r="A26" s="29" t="s">
        <v>18</v>
      </c>
      <c r="B26" s="31" t="s">
        <v>13</v>
      </c>
      <c r="C26" s="31" t="s">
        <v>15</v>
      </c>
      <c r="D26" s="32" t="s">
        <v>17</v>
      </c>
      <c r="E26" s="32" t="s">
        <v>19</v>
      </c>
      <c r="F26" s="33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</row>
    <row r="27" spans="1:70" s="22" customFormat="1" ht="39.75" customHeight="1">
      <c r="A27" s="17" t="s">
        <v>20</v>
      </c>
      <c r="B27" s="19" t="s">
        <v>13</v>
      </c>
      <c r="C27" s="19" t="s">
        <v>21</v>
      </c>
      <c r="D27" s="20"/>
      <c r="E27" s="20"/>
      <c r="F27" s="21">
        <f>SUM(F28)+F30</f>
        <v>17.4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</row>
    <row r="28" spans="1:70" s="28" customFormat="1" ht="38.25">
      <c r="A28" s="35" t="s">
        <v>186</v>
      </c>
      <c r="B28" s="25" t="s">
        <v>13</v>
      </c>
      <c r="C28" s="25" t="s">
        <v>21</v>
      </c>
      <c r="D28" s="26" t="s">
        <v>22</v>
      </c>
      <c r="E28" s="26"/>
      <c r="F28" s="27">
        <f>F29</f>
        <v>1.8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</row>
    <row r="29" spans="1:70" s="28" customFormat="1" ht="51.75" customHeight="1">
      <c r="A29" s="29" t="s">
        <v>18</v>
      </c>
      <c r="B29" s="31" t="s">
        <v>13</v>
      </c>
      <c r="C29" s="31" t="s">
        <v>21</v>
      </c>
      <c r="D29" s="32" t="s">
        <v>22</v>
      </c>
      <c r="E29" s="32" t="s">
        <v>19</v>
      </c>
      <c r="F29" s="33">
        <f>SUM('№ 5'!G27)</f>
        <v>1.8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</row>
    <row r="30" spans="1:70" s="28" customFormat="1" ht="49.5" customHeight="1">
      <c r="A30" s="35" t="s">
        <v>187</v>
      </c>
      <c r="B30" s="25" t="s">
        <v>13</v>
      </c>
      <c r="C30" s="25" t="s">
        <v>21</v>
      </c>
      <c r="D30" s="26" t="s">
        <v>23</v>
      </c>
      <c r="E30" s="26"/>
      <c r="F30" s="27">
        <f>F31</f>
        <v>15.6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</row>
    <row r="31" spans="1:70" s="28" customFormat="1" ht="51" customHeight="1">
      <c r="A31" s="29" t="s">
        <v>18</v>
      </c>
      <c r="B31" s="31" t="s">
        <v>13</v>
      </c>
      <c r="C31" s="31" t="s">
        <v>21</v>
      </c>
      <c r="D31" s="32" t="s">
        <v>23</v>
      </c>
      <c r="E31" s="32" t="s">
        <v>19</v>
      </c>
      <c r="F31" s="33">
        <f>SUM('№ 5'!G29)</f>
        <v>15.6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</row>
    <row r="32" spans="1:6" ht="38.25">
      <c r="A32" s="17" t="s">
        <v>24</v>
      </c>
      <c r="B32" s="19" t="s">
        <v>13</v>
      </c>
      <c r="C32" s="19" t="s">
        <v>25</v>
      </c>
      <c r="D32" s="20"/>
      <c r="E32" s="20"/>
      <c r="F32" s="21">
        <f>F33+F38+F40</f>
        <v>5506.782999999999</v>
      </c>
    </row>
    <row r="33" spans="1:6" ht="38.25">
      <c r="A33" s="35" t="s">
        <v>188</v>
      </c>
      <c r="B33" s="25" t="s">
        <v>13</v>
      </c>
      <c r="C33" s="25" t="s">
        <v>25</v>
      </c>
      <c r="D33" s="26" t="s">
        <v>26</v>
      </c>
      <c r="E33" s="26"/>
      <c r="F33" s="27">
        <f>F34+F35+F36+F37</f>
        <v>4731.6849999999995</v>
      </c>
    </row>
    <row r="34" spans="1:70" s="34" customFormat="1" ht="51">
      <c r="A34" s="29" t="s">
        <v>18</v>
      </c>
      <c r="B34" s="31" t="s">
        <v>13</v>
      </c>
      <c r="C34" s="31" t="s">
        <v>25</v>
      </c>
      <c r="D34" s="32" t="s">
        <v>26</v>
      </c>
      <c r="E34" s="32" t="s">
        <v>19</v>
      </c>
      <c r="F34" s="33">
        <f>SUM('№ 5'!G32)</f>
        <v>3376.685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</row>
    <row r="35" spans="1:70" s="34" customFormat="1" ht="25.5">
      <c r="A35" s="29" t="s">
        <v>27</v>
      </c>
      <c r="B35" s="31" t="s">
        <v>13</v>
      </c>
      <c r="C35" s="31" t="s">
        <v>25</v>
      </c>
      <c r="D35" s="32" t="s">
        <v>26</v>
      </c>
      <c r="E35" s="32" t="s">
        <v>29</v>
      </c>
      <c r="F35" s="33">
        <f>SUM('№ 5'!G33)</f>
        <v>1255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</row>
    <row r="36" spans="1:70" s="34" customFormat="1" ht="12.75" hidden="1">
      <c r="A36" s="36" t="s">
        <v>34</v>
      </c>
      <c r="B36" s="31" t="s">
        <v>13</v>
      </c>
      <c r="C36" s="31" t="s">
        <v>25</v>
      </c>
      <c r="D36" s="32" t="s">
        <v>26</v>
      </c>
      <c r="E36" s="32" t="s">
        <v>35</v>
      </c>
      <c r="F36" s="33">
        <f>SUM('№ 5'!G34)</f>
        <v>0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</row>
    <row r="37" spans="1:70" s="34" customFormat="1" ht="12.75">
      <c r="A37" s="36" t="s">
        <v>30</v>
      </c>
      <c r="B37" s="31" t="s">
        <v>13</v>
      </c>
      <c r="C37" s="31" t="s">
        <v>25</v>
      </c>
      <c r="D37" s="32" t="s">
        <v>26</v>
      </c>
      <c r="E37" s="32" t="s">
        <v>28</v>
      </c>
      <c r="F37" s="33">
        <f>SUM('№ 5'!G35)</f>
        <v>100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</row>
    <row r="38" spans="1:6" ht="47.25" customHeight="1">
      <c r="A38" s="35" t="s">
        <v>189</v>
      </c>
      <c r="B38" s="25" t="s">
        <v>13</v>
      </c>
      <c r="C38" s="25" t="s">
        <v>25</v>
      </c>
      <c r="D38" s="26" t="s">
        <v>31</v>
      </c>
      <c r="E38" s="26"/>
      <c r="F38" s="27">
        <f>F39</f>
        <v>775.098</v>
      </c>
    </row>
    <row r="39" spans="1:6" ht="24.75" customHeight="1">
      <c r="A39" s="29" t="s">
        <v>18</v>
      </c>
      <c r="B39" s="31" t="s">
        <v>13</v>
      </c>
      <c r="C39" s="31" t="s">
        <v>25</v>
      </c>
      <c r="D39" s="32" t="s">
        <v>31</v>
      </c>
      <c r="E39" s="32" t="s">
        <v>19</v>
      </c>
      <c r="F39" s="33">
        <f>SUM('№ 5'!G37)</f>
        <v>775.098</v>
      </c>
    </row>
    <row r="40" spans="1:70" s="28" customFormat="1" ht="51" hidden="1">
      <c r="A40" s="35" t="s">
        <v>32</v>
      </c>
      <c r="B40" s="25" t="s">
        <v>13</v>
      </c>
      <c r="C40" s="25" t="s">
        <v>25</v>
      </c>
      <c r="D40" s="26" t="s">
        <v>33</v>
      </c>
      <c r="E40" s="26"/>
      <c r="F40" s="27">
        <f>F41</f>
        <v>0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</row>
    <row r="41" spans="1:70" s="34" customFormat="1" ht="12.75" hidden="1">
      <c r="A41" s="36" t="s">
        <v>34</v>
      </c>
      <c r="B41" s="31" t="s">
        <v>13</v>
      </c>
      <c r="C41" s="31" t="s">
        <v>25</v>
      </c>
      <c r="D41" s="32" t="s">
        <v>33</v>
      </c>
      <c r="E41" s="32" t="s">
        <v>35</v>
      </c>
      <c r="F41" s="33">
        <f>SUM('№ 5'!G39)</f>
        <v>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</row>
    <row r="42" spans="1:6" ht="26.25" customHeight="1">
      <c r="A42" s="37" t="s">
        <v>36</v>
      </c>
      <c r="B42" s="19" t="s">
        <v>13</v>
      </c>
      <c r="C42" s="19" t="s">
        <v>37</v>
      </c>
      <c r="D42" s="20"/>
      <c r="E42" s="20"/>
      <c r="F42" s="21">
        <f>F43</f>
        <v>197</v>
      </c>
    </row>
    <row r="43" spans="1:6" ht="25.5">
      <c r="A43" s="38" t="s">
        <v>190</v>
      </c>
      <c r="B43" s="25" t="s">
        <v>13</v>
      </c>
      <c r="C43" s="25" t="s">
        <v>37</v>
      </c>
      <c r="D43" s="26" t="s">
        <v>38</v>
      </c>
      <c r="E43" s="26"/>
      <c r="F43" s="27">
        <f>F44</f>
        <v>197</v>
      </c>
    </row>
    <row r="44" spans="1:70" s="34" customFormat="1" ht="15" customHeight="1">
      <c r="A44" s="36" t="s">
        <v>39</v>
      </c>
      <c r="B44" s="31" t="s">
        <v>13</v>
      </c>
      <c r="C44" s="31" t="s">
        <v>37</v>
      </c>
      <c r="D44" s="32" t="s">
        <v>105</v>
      </c>
      <c r="E44" s="32" t="s">
        <v>40</v>
      </c>
      <c r="F44" s="33">
        <f>SUM('№ 5'!G42)</f>
        <v>197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</row>
    <row r="45" spans="1:70" s="34" customFormat="1" ht="12.75">
      <c r="A45" s="37" t="s">
        <v>106</v>
      </c>
      <c r="B45" s="19" t="s">
        <v>13</v>
      </c>
      <c r="C45" s="19" t="s">
        <v>44</v>
      </c>
      <c r="D45" s="20"/>
      <c r="E45" s="20"/>
      <c r="F45" s="21">
        <f>F46</f>
        <v>400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</row>
    <row r="46" spans="1:70" s="34" customFormat="1" ht="16.5" customHeight="1">
      <c r="A46" s="35" t="s">
        <v>191</v>
      </c>
      <c r="B46" s="25" t="s">
        <v>13</v>
      </c>
      <c r="C46" s="25" t="s">
        <v>44</v>
      </c>
      <c r="D46" s="26" t="s">
        <v>33</v>
      </c>
      <c r="E46" s="26"/>
      <c r="F46" s="27">
        <f>F47</f>
        <v>400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</row>
    <row r="47" spans="1:70" s="34" customFormat="1" ht="12.75">
      <c r="A47" s="36" t="s">
        <v>30</v>
      </c>
      <c r="B47" s="31" t="s">
        <v>13</v>
      </c>
      <c r="C47" s="31" t="s">
        <v>44</v>
      </c>
      <c r="D47" s="32" t="s">
        <v>33</v>
      </c>
      <c r="E47" s="32" t="s">
        <v>28</v>
      </c>
      <c r="F47" s="33">
        <f>SUM('№ 5'!G50)</f>
        <v>400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</row>
    <row r="48" spans="1:70" s="34" customFormat="1" ht="12.75" hidden="1">
      <c r="A48" s="37" t="s">
        <v>41</v>
      </c>
      <c r="B48" s="233" t="s">
        <v>13</v>
      </c>
      <c r="C48" s="233" t="s">
        <v>42</v>
      </c>
      <c r="D48" s="165"/>
      <c r="E48" s="165"/>
      <c r="F48" s="235">
        <f>SUM(F49+F51)</f>
        <v>0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</row>
    <row r="49" spans="1:70" s="34" customFormat="1" ht="51" hidden="1">
      <c r="A49" s="38" t="s">
        <v>173</v>
      </c>
      <c r="B49" s="25" t="s">
        <v>13</v>
      </c>
      <c r="C49" s="25" t="s">
        <v>42</v>
      </c>
      <c r="D49" s="26" t="s">
        <v>174</v>
      </c>
      <c r="E49" s="26"/>
      <c r="F49" s="234">
        <f>SUM(F50)</f>
        <v>0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</row>
    <row r="50" spans="1:70" s="34" customFormat="1" ht="25.5" hidden="1">
      <c r="A50" s="29" t="s">
        <v>27</v>
      </c>
      <c r="B50" s="31" t="s">
        <v>13</v>
      </c>
      <c r="C50" s="31" t="s">
        <v>42</v>
      </c>
      <c r="D50" s="32" t="s">
        <v>174</v>
      </c>
      <c r="E50" s="32" t="s">
        <v>28</v>
      </c>
      <c r="F50" s="234">
        <f>SUM('№ 5'!G45)</f>
        <v>0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</row>
    <row r="51" spans="1:70" s="34" customFormat="1" ht="54" customHeight="1" hidden="1">
      <c r="A51" s="38" t="s">
        <v>136</v>
      </c>
      <c r="B51" s="25" t="s">
        <v>13</v>
      </c>
      <c r="C51" s="25" t="s">
        <v>42</v>
      </c>
      <c r="D51" s="26" t="s">
        <v>135</v>
      </c>
      <c r="E51" s="26"/>
      <c r="F51" s="27">
        <f>F52</f>
        <v>0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</row>
    <row r="52" spans="1:70" s="34" customFormat="1" ht="25.5" hidden="1">
      <c r="A52" s="29" t="s">
        <v>27</v>
      </c>
      <c r="B52" s="31" t="s">
        <v>13</v>
      </c>
      <c r="C52" s="31" t="s">
        <v>42</v>
      </c>
      <c r="D52" s="32" t="s">
        <v>135</v>
      </c>
      <c r="E52" s="32" t="s">
        <v>29</v>
      </c>
      <c r="F52" s="33">
        <f>SUM('№ 5'!G47)</f>
        <v>0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</row>
    <row r="53" spans="1:70" s="39" customFormat="1" ht="12.75">
      <c r="A53" s="17" t="s">
        <v>45</v>
      </c>
      <c r="B53" s="19" t="s">
        <v>13</v>
      </c>
      <c r="C53" s="19" t="s">
        <v>46</v>
      </c>
      <c r="D53" s="20"/>
      <c r="E53" s="20"/>
      <c r="F53" s="21">
        <f>F54+F57+F59+F61+F65+F63+F67</f>
        <v>692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</row>
    <row r="54" spans="1:70" s="39" customFormat="1" ht="38.25" hidden="1">
      <c r="A54" s="35" t="s">
        <v>188</v>
      </c>
      <c r="B54" s="25" t="s">
        <v>13</v>
      </c>
      <c r="C54" s="25" t="s">
        <v>46</v>
      </c>
      <c r="D54" s="26" t="s">
        <v>26</v>
      </c>
      <c r="E54" s="26"/>
      <c r="F54" s="226">
        <f>SUM(F55:F56)</f>
        <v>0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</row>
    <row r="55" spans="1:70" s="39" customFormat="1" ht="25.5" hidden="1">
      <c r="A55" s="29" t="s">
        <v>27</v>
      </c>
      <c r="B55" s="31" t="s">
        <v>13</v>
      </c>
      <c r="C55" s="31" t="s">
        <v>46</v>
      </c>
      <c r="D55" s="32" t="s">
        <v>26</v>
      </c>
      <c r="E55" s="32" t="s">
        <v>29</v>
      </c>
      <c r="F55" s="229">
        <f>SUM('№ 5'!G53)</f>
        <v>0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</row>
    <row r="56" spans="1:70" s="39" customFormat="1" ht="12.75" hidden="1">
      <c r="A56" s="36" t="s">
        <v>34</v>
      </c>
      <c r="B56" s="31" t="s">
        <v>13</v>
      </c>
      <c r="C56" s="31" t="s">
        <v>46</v>
      </c>
      <c r="D56" s="32" t="s">
        <v>26</v>
      </c>
      <c r="E56" s="32" t="s">
        <v>35</v>
      </c>
      <c r="F56" s="229">
        <f>SUM('№ 5'!G54)</f>
        <v>0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</row>
    <row r="57" spans="1:70" s="40" customFormat="1" ht="29.25" customHeight="1">
      <c r="A57" s="42" t="s">
        <v>192</v>
      </c>
      <c r="B57" s="44" t="s">
        <v>13</v>
      </c>
      <c r="C57" s="44" t="s">
        <v>46</v>
      </c>
      <c r="D57" s="45" t="s">
        <v>47</v>
      </c>
      <c r="E57" s="45"/>
      <c r="F57" s="46">
        <f>F58</f>
        <v>200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</row>
    <row r="58" spans="1:70" s="41" customFormat="1" ht="25.5">
      <c r="A58" s="29" t="s">
        <v>27</v>
      </c>
      <c r="B58" s="31" t="s">
        <v>13</v>
      </c>
      <c r="C58" s="31" t="s">
        <v>46</v>
      </c>
      <c r="D58" s="32" t="s">
        <v>47</v>
      </c>
      <c r="E58" s="32" t="s">
        <v>29</v>
      </c>
      <c r="F58" s="48">
        <f>SUM('№ 5'!G56)</f>
        <v>200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</row>
    <row r="59" spans="1:70" s="41" customFormat="1" ht="102" hidden="1">
      <c r="A59" s="42" t="s">
        <v>165</v>
      </c>
      <c r="B59" s="44" t="s">
        <v>13</v>
      </c>
      <c r="C59" s="44" t="s">
        <v>46</v>
      </c>
      <c r="D59" s="26" t="s">
        <v>139</v>
      </c>
      <c r="E59" s="45"/>
      <c r="F59" s="146">
        <f>SUM(F60)</f>
        <v>0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</row>
    <row r="60" spans="1:70" s="41" customFormat="1" ht="51" hidden="1">
      <c r="A60" s="29" t="s">
        <v>18</v>
      </c>
      <c r="B60" s="31" t="s">
        <v>13</v>
      </c>
      <c r="C60" s="31" t="s">
        <v>46</v>
      </c>
      <c r="D60" s="32" t="s">
        <v>140</v>
      </c>
      <c r="E60" s="32" t="s">
        <v>19</v>
      </c>
      <c r="F60" s="48">
        <f>SUM('№ 5'!G62)</f>
        <v>0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</row>
    <row r="61" spans="1:70" s="41" customFormat="1" ht="51" hidden="1">
      <c r="A61" s="66" t="s">
        <v>141</v>
      </c>
      <c r="B61" s="44" t="s">
        <v>13</v>
      </c>
      <c r="C61" s="44" t="s">
        <v>46</v>
      </c>
      <c r="D61" s="45" t="s">
        <v>142</v>
      </c>
      <c r="E61" s="45"/>
      <c r="F61" s="146">
        <f>SUM(F62)</f>
        <v>0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</row>
    <row r="62" spans="1:70" s="41" customFormat="1" ht="25.5" hidden="1">
      <c r="A62" s="29" t="s">
        <v>27</v>
      </c>
      <c r="B62" s="31" t="s">
        <v>13</v>
      </c>
      <c r="C62" s="31" t="s">
        <v>46</v>
      </c>
      <c r="D62" s="32" t="s">
        <v>142</v>
      </c>
      <c r="E62" s="32" t="s">
        <v>29</v>
      </c>
      <c r="F62" s="48">
        <f>SUM('№ 5'!G58)</f>
        <v>0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</row>
    <row r="63" spans="1:70" s="41" customFormat="1" ht="63.75">
      <c r="A63" s="66" t="s">
        <v>240</v>
      </c>
      <c r="B63" s="25" t="s">
        <v>13</v>
      </c>
      <c r="C63" s="25" t="s">
        <v>46</v>
      </c>
      <c r="D63" s="26" t="s">
        <v>241</v>
      </c>
      <c r="E63" s="26"/>
      <c r="F63" s="146">
        <f>SUM(F64)</f>
        <v>17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</row>
    <row r="64" spans="1:70" s="41" customFormat="1" ht="25.5">
      <c r="A64" s="29" t="s">
        <v>27</v>
      </c>
      <c r="B64" s="31" t="s">
        <v>13</v>
      </c>
      <c r="C64" s="31" t="s">
        <v>46</v>
      </c>
      <c r="D64" s="32" t="s">
        <v>241</v>
      </c>
      <c r="E64" s="32" t="s">
        <v>29</v>
      </c>
      <c r="F64" s="48">
        <f>SUM('№ 5'!G60)</f>
        <v>17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</row>
    <row r="65" spans="1:70" s="41" customFormat="1" ht="76.5" hidden="1">
      <c r="A65" s="66" t="s">
        <v>238</v>
      </c>
      <c r="B65" s="143" t="s">
        <v>13</v>
      </c>
      <c r="C65" s="143" t="s">
        <v>46</v>
      </c>
      <c r="D65" s="142" t="s">
        <v>239</v>
      </c>
      <c r="E65" s="142"/>
      <c r="F65" s="146">
        <f>SUM(F66)</f>
        <v>0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</row>
    <row r="66" spans="1:70" s="41" customFormat="1" ht="25.5" hidden="1">
      <c r="A66" s="29" t="s">
        <v>27</v>
      </c>
      <c r="B66" s="31" t="s">
        <v>13</v>
      </c>
      <c r="C66" s="31" t="s">
        <v>46</v>
      </c>
      <c r="D66" s="32" t="s">
        <v>239</v>
      </c>
      <c r="E66" s="32" t="s">
        <v>29</v>
      </c>
      <c r="F66" s="48">
        <f>SUM('№ 5'!G64)</f>
        <v>0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</row>
    <row r="67" spans="1:70" s="41" customFormat="1" ht="76.5">
      <c r="A67" s="66" t="s">
        <v>243</v>
      </c>
      <c r="B67" s="31" t="s">
        <v>13</v>
      </c>
      <c r="C67" s="31" t="s">
        <v>46</v>
      </c>
      <c r="D67" s="32" t="s">
        <v>244</v>
      </c>
      <c r="E67" s="32"/>
      <c r="F67" s="146">
        <f>SUM(F68)</f>
        <v>475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</row>
    <row r="68" spans="1:70" s="41" customFormat="1" ht="12.75">
      <c r="A68" s="36" t="s">
        <v>39</v>
      </c>
      <c r="B68" s="31" t="s">
        <v>13</v>
      </c>
      <c r="C68" s="31" t="s">
        <v>46</v>
      </c>
      <c r="D68" s="32" t="s">
        <v>244</v>
      </c>
      <c r="E68" s="32" t="s">
        <v>40</v>
      </c>
      <c r="F68" s="48">
        <f>SUM('№ 5'!G66)</f>
        <v>475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</row>
    <row r="69" spans="1:6" ht="15.75">
      <c r="A69" s="49" t="s">
        <v>48</v>
      </c>
      <c r="B69" s="13" t="s">
        <v>15</v>
      </c>
      <c r="C69" s="14"/>
      <c r="D69" s="50"/>
      <c r="E69" s="50"/>
      <c r="F69" s="51">
        <f>SUM(F70)</f>
        <v>248.75</v>
      </c>
    </row>
    <row r="70" spans="1:6" ht="12.75">
      <c r="A70" s="17" t="s">
        <v>49</v>
      </c>
      <c r="B70" s="19" t="s">
        <v>15</v>
      </c>
      <c r="C70" s="19" t="s">
        <v>21</v>
      </c>
      <c r="D70" s="20"/>
      <c r="E70" s="20"/>
      <c r="F70" s="21">
        <f>SUM(F71)</f>
        <v>248.75</v>
      </c>
    </row>
    <row r="71" spans="1:6" ht="30" customHeight="1">
      <c r="A71" s="52" t="s">
        <v>193</v>
      </c>
      <c r="B71" s="25" t="s">
        <v>15</v>
      </c>
      <c r="C71" s="25" t="s">
        <v>21</v>
      </c>
      <c r="D71" s="26" t="s">
        <v>50</v>
      </c>
      <c r="E71" s="26"/>
      <c r="F71" s="54">
        <f>F72+F73</f>
        <v>248.75</v>
      </c>
    </row>
    <row r="72" spans="1:6" ht="51">
      <c r="A72" s="29" t="s">
        <v>18</v>
      </c>
      <c r="B72" s="31" t="s">
        <v>15</v>
      </c>
      <c r="C72" s="31" t="s">
        <v>21</v>
      </c>
      <c r="D72" s="32" t="s">
        <v>50</v>
      </c>
      <c r="E72" s="32" t="s">
        <v>19</v>
      </c>
      <c r="F72" s="48">
        <f>SUM('№ 5'!G70)</f>
        <v>195.7</v>
      </c>
    </row>
    <row r="73" spans="1:70" s="34" customFormat="1" ht="25.5">
      <c r="A73" s="29" t="s">
        <v>27</v>
      </c>
      <c r="B73" s="31" t="s">
        <v>15</v>
      </c>
      <c r="C73" s="31" t="s">
        <v>21</v>
      </c>
      <c r="D73" s="32" t="s">
        <v>50</v>
      </c>
      <c r="E73" s="32" t="s">
        <v>29</v>
      </c>
      <c r="F73" s="48">
        <f>SUM('№ 5'!G71)</f>
        <v>53.05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</row>
    <row r="74" spans="1:6" ht="31.5">
      <c r="A74" s="49" t="s">
        <v>51</v>
      </c>
      <c r="B74" s="13" t="s">
        <v>21</v>
      </c>
      <c r="C74" s="14"/>
      <c r="D74" s="50"/>
      <c r="E74" s="50"/>
      <c r="F74" s="16">
        <f>SUM(F75)</f>
        <v>300</v>
      </c>
    </row>
    <row r="75" spans="1:6" ht="12.75">
      <c r="A75" s="37" t="s">
        <v>52</v>
      </c>
      <c r="B75" s="19" t="s">
        <v>21</v>
      </c>
      <c r="C75" s="20" t="s">
        <v>53</v>
      </c>
      <c r="D75" s="20"/>
      <c r="E75" s="20"/>
      <c r="F75" s="21">
        <f>F76</f>
        <v>300</v>
      </c>
    </row>
    <row r="76" spans="1:6" ht="31.5" customHeight="1">
      <c r="A76" s="35" t="s">
        <v>194</v>
      </c>
      <c r="B76" s="25" t="s">
        <v>21</v>
      </c>
      <c r="C76" s="26" t="s">
        <v>53</v>
      </c>
      <c r="D76" s="26" t="s">
        <v>152</v>
      </c>
      <c r="E76" s="26"/>
      <c r="F76" s="54">
        <f>F77</f>
        <v>300</v>
      </c>
    </row>
    <row r="77" spans="1:70" s="34" customFormat="1" ht="26.25" customHeight="1">
      <c r="A77" s="29" t="s">
        <v>27</v>
      </c>
      <c r="B77" s="31" t="s">
        <v>21</v>
      </c>
      <c r="C77" s="32" t="s">
        <v>53</v>
      </c>
      <c r="D77" s="32" t="s">
        <v>152</v>
      </c>
      <c r="E77" s="32" t="s">
        <v>29</v>
      </c>
      <c r="F77" s="48">
        <f>SUM('№ 5'!G75)</f>
        <v>300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</row>
    <row r="78" spans="1:6" ht="15.75">
      <c r="A78" s="56" t="s">
        <v>56</v>
      </c>
      <c r="B78" s="13" t="s">
        <v>25</v>
      </c>
      <c r="C78" s="15"/>
      <c r="D78" s="15"/>
      <c r="E78" s="15"/>
      <c r="F78" s="16">
        <f>F84+F95+F79</f>
        <v>9624.6</v>
      </c>
    </row>
    <row r="79" spans="1:6" ht="12.75">
      <c r="A79" s="37" t="s">
        <v>144</v>
      </c>
      <c r="B79" s="19" t="s">
        <v>25</v>
      </c>
      <c r="C79" s="20" t="s">
        <v>68</v>
      </c>
      <c r="D79" s="20"/>
      <c r="E79" s="20"/>
      <c r="F79" s="230">
        <f>SUM(F80+F82)</f>
        <v>285</v>
      </c>
    </row>
    <row r="80" spans="1:6" ht="63.75">
      <c r="A80" s="183" t="s">
        <v>145</v>
      </c>
      <c r="B80" s="25" t="s">
        <v>25</v>
      </c>
      <c r="C80" s="26" t="s">
        <v>68</v>
      </c>
      <c r="D80" s="184" t="s">
        <v>146</v>
      </c>
      <c r="E80" s="184"/>
      <c r="F80" s="231">
        <f>SUM(F81)</f>
        <v>130</v>
      </c>
    </row>
    <row r="81" spans="1:6" ht="25.5">
      <c r="A81" s="29" t="s">
        <v>27</v>
      </c>
      <c r="B81" s="31" t="s">
        <v>25</v>
      </c>
      <c r="C81" s="32" t="s">
        <v>68</v>
      </c>
      <c r="D81" s="186" t="s">
        <v>146</v>
      </c>
      <c r="E81" s="186" t="s">
        <v>29</v>
      </c>
      <c r="F81" s="33">
        <f>SUM('№ 5'!G79)</f>
        <v>130</v>
      </c>
    </row>
    <row r="82" spans="1:6" ht="38.25">
      <c r="A82" s="183" t="s">
        <v>247</v>
      </c>
      <c r="B82" s="25" t="s">
        <v>25</v>
      </c>
      <c r="C82" s="26" t="s">
        <v>68</v>
      </c>
      <c r="D82" s="184" t="s">
        <v>248</v>
      </c>
      <c r="E82" s="184"/>
      <c r="F82" s="257">
        <f>SUM(F83)</f>
        <v>155</v>
      </c>
    </row>
    <row r="83" spans="1:6" ht="25.5">
      <c r="A83" s="29" t="s">
        <v>27</v>
      </c>
      <c r="B83" s="31" t="s">
        <v>25</v>
      </c>
      <c r="C83" s="32" t="s">
        <v>68</v>
      </c>
      <c r="D83" s="186" t="s">
        <v>248</v>
      </c>
      <c r="E83" s="186" t="s">
        <v>29</v>
      </c>
      <c r="F83" s="33">
        <f>SUM('№ 5'!G81)</f>
        <v>155</v>
      </c>
    </row>
    <row r="84" spans="1:70" s="57" customFormat="1" ht="12.75">
      <c r="A84" s="37" t="s">
        <v>57</v>
      </c>
      <c r="B84" s="19" t="s">
        <v>25</v>
      </c>
      <c r="C84" s="20" t="s">
        <v>58</v>
      </c>
      <c r="D84" s="20"/>
      <c r="E84" s="20"/>
      <c r="F84" s="21">
        <f>F91+F93+F85+F87+F89</f>
        <v>9339.6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</row>
    <row r="85" spans="1:70" s="57" customFormat="1" ht="38.25">
      <c r="A85" s="183" t="s">
        <v>195</v>
      </c>
      <c r="B85" s="25" t="s">
        <v>25</v>
      </c>
      <c r="C85" s="26" t="s">
        <v>58</v>
      </c>
      <c r="D85" s="184" t="s">
        <v>147</v>
      </c>
      <c r="E85" s="184"/>
      <c r="F85" s="231">
        <f>SUM(F86)</f>
        <v>2556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</row>
    <row r="86" spans="1:70" s="57" customFormat="1" ht="25.5">
      <c r="A86" s="29" t="s">
        <v>27</v>
      </c>
      <c r="B86" s="31" t="s">
        <v>25</v>
      </c>
      <c r="C86" s="32" t="s">
        <v>58</v>
      </c>
      <c r="D86" s="186" t="s">
        <v>147</v>
      </c>
      <c r="E86" s="186" t="s">
        <v>29</v>
      </c>
      <c r="F86" s="232">
        <f>SUM('№ 5'!G84)</f>
        <v>2556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</row>
    <row r="87" spans="1:70" s="57" customFormat="1" ht="51">
      <c r="A87" s="38" t="s">
        <v>196</v>
      </c>
      <c r="B87" s="197" t="s">
        <v>25</v>
      </c>
      <c r="C87" s="184" t="s">
        <v>58</v>
      </c>
      <c r="D87" s="184" t="s">
        <v>148</v>
      </c>
      <c r="E87" s="198"/>
      <c r="F87" s="226">
        <f>SUM(F88)</f>
        <v>2183.6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</row>
    <row r="88" spans="1:70" s="57" customFormat="1" ht="25.5">
      <c r="A88" s="29" t="s">
        <v>27</v>
      </c>
      <c r="B88" s="200" t="s">
        <v>25</v>
      </c>
      <c r="C88" s="186" t="s">
        <v>58</v>
      </c>
      <c r="D88" s="186" t="s">
        <v>148</v>
      </c>
      <c r="E88" s="186" t="s">
        <v>29</v>
      </c>
      <c r="F88" s="225">
        <f>SUM('№ 5'!G86)</f>
        <v>2183.6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</row>
    <row r="89" spans="1:70" s="57" customFormat="1" ht="51">
      <c r="A89" s="66" t="s">
        <v>197</v>
      </c>
      <c r="B89" s="197" t="s">
        <v>25</v>
      </c>
      <c r="C89" s="184" t="s">
        <v>58</v>
      </c>
      <c r="D89" s="184" t="s">
        <v>149</v>
      </c>
      <c r="E89" s="198"/>
      <c r="F89" s="226">
        <f>SUM(F90)</f>
        <v>4600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</row>
    <row r="90" spans="1:70" s="57" customFormat="1" ht="25.5">
      <c r="A90" s="29" t="s">
        <v>27</v>
      </c>
      <c r="B90" s="200" t="s">
        <v>25</v>
      </c>
      <c r="C90" s="186" t="s">
        <v>58</v>
      </c>
      <c r="D90" s="186" t="s">
        <v>149</v>
      </c>
      <c r="E90" s="186" t="s">
        <v>29</v>
      </c>
      <c r="F90" s="225">
        <f>SUM('№ 5'!G88)</f>
        <v>4600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</row>
    <row r="91" spans="1:70" s="28" customFormat="1" ht="51" hidden="1">
      <c r="A91" s="38" t="s">
        <v>59</v>
      </c>
      <c r="B91" s="25" t="s">
        <v>25</v>
      </c>
      <c r="C91" s="26" t="s">
        <v>58</v>
      </c>
      <c r="D91" s="58" t="s">
        <v>60</v>
      </c>
      <c r="E91" s="26"/>
      <c r="F91" s="54">
        <f>F92</f>
        <v>0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</row>
    <row r="92" spans="1:70" s="34" customFormat="1" ht="12.75" hidden="1">
      <c r="A92" s="36" t="s">
        <v>39</v>
      </c>
      <c r="B92" s="31" t="s">
        <v>25</v>
      </c>
      <c r="C92" s="32" t="s">
        <v>58</v>
      </c>
      <c r="D92" s="59" t="s">
        <v>60</v>
      </c>
      <c r="E92" s="32" t="s">
        <v>40</v>
      </c>
      <c r="F92" s="48">
        <f>SUM('№ 5'!G90)</f>
        <v>0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</row>
    <row r="93" spans="1:70" s="34" customFormat="1" ht="63.75" hidden="1">
      <c r="A93" s="38" t="s">
        <v>61</v>
      </c>
      <c r="B93" s="25" t="s">
        <v>25</v>
      </c>
      <c r="C93" s="26" t="s">
        <v>58</v>
      </c>
      <c r="D93" s="58" t="s">
        <v>62</v>
      </c>
      <c r="E93" s="26"/>
      <c r="F93" s="74">
        <f>F94</f>
        <v>0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</row>
    <row r="94" spans="1:70" s="34" customFormat="1" ht="12.75" hidden="1">
      <c r="A94" s="36" t="s">
        <v>39</v>
      </c>
      <c r="B94" s="31" t="s">
        <v>25</v>
      </c>
      <c r="C94" s="32" t="s">
        <v>58</v>
      </c>
      <c r="D94" s="59" t="s">
        <v>62</v>
      </c>
      <c r="E94" s="32" t="s">
        <v>40</v>
      </c>
      <c r="F94" s="75">
        <f>SUM('№ 5'!G92)</f>
        <v>0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</row>
    <row r="95" spans="1:70" s="57" customFormat="1" ht="12.75" hidden="1">
      <c r="A95" s="60" t="s">
        <v>63</v>
      </c>
      <c r="B95" s="19" t="s">
        <v>25</v>
      </c>
      <c r="C95" s="20" t="s">
        <v>64</v>
      </c>
      <c r="D95" s="20"/>
      <c r="E95" s="20"/>
      <c r="F95" s="21">
        <f>F96</f>
        <v>0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</row>
    <row r="96" spans="1:70" s="28" customFormat="1" ht="38.25" hidden="1">
      <c r="A96" s="38" t="s">
        <v>208</v>
      </c>
      <c r="B96" s="25" t="s">
        <v>25</v>
      </c>
      <c r="C96" s="26" t="s">
        <v>64</v>
      </c>
      <c r="D96" s="26" t="s">
        <v>66</v>
      </c>
      <c r="E96" s="26"/>
      <c r="F96" s="54">
        <f>F97</f>
        <v>0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</row>
    <row r="97" spans="1:70" s="34" customFormat="1" ht="12.75" hidden="1">
      <c r="A97" s="36" t="s">
        <v>39</v>
      </c>
      <c r="B97" s="31" t="s">
        <v>25</v>
      </c>
      <c r="C97" s="32" t="s">
        <v>64</v>
      </c>
      <c r="D97" s="32" t="s">
        <v>66</v>
      </c>
      <c r="E97" s="32" t="s">
        <v>40</v>
      </c>
      <c r="F97" s="48">
        <f>SUM('№ 5'!G95)</f>
        <v>0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</row>
    <row r="98" spans="1:6" ht="15.75">
      <c r="A98" s="49" t="s">
        <v>67</v>
      </c>
      <c r="B98" s="13" t="s">
        <v>68</v>
      </c>
      <c r="C98" s="14"/>
      <c r="D98" s="15"/>
      <c r="E98" s="15"/>
      <c r="F98" s="16">
        <f>SUM(F139+F99+F102+F160)</f>
        <v>44317.079</v>
      </c>
    </row>
    <row r="99" spans="1:6" ht="13.5" customHeight="1" hidden="1">
      <c r="A99" s="37" t="s">
        <v>69</v>
      </c>
      <c r="B99" s="19" t="s">
        <v>68</v>
      </c>
      <c r="C99" s="19" t="s">
        <v>13</v>
      </c>
      <c r="D99" s="20"/>
      <c r="E99" s="20"/>
      <c r="F99" s="21">
        <f>F100</f>
        <v>0</v>
      </c>
    </row>
    <row r="100" spans="1:6" ht="67.5" customHeight="1" hidden="1">
      <c r="A100" s="38" t="s">
        <v>70</v>
      </c>
      <c r="B100" s="25" t="s">
        <v>68</v>
      </c>
      <c r="C100" s="25" t="s">
        <v>13</v>
      </c>
      <c r="D100" s="26" t="s">
        <v>71</v>
      </c>
      <c r="E100" s="26"/>
      <c r="F100" s="54">
        <f>F101</f>
        <v>0</v>
      </c>
    </row>
    <row r="101" spans="1:6" ht="33.75" customHeight="1" hidden="1">
      <c r="A101" s="29" t="s">
        <v>27</v>
      </c>
      <c r="B101" s="31" t="s">
        <v>68</v>
      </c>
      <c r="C101" s="31" t="s">
        <v>13</v>
      </c>
      <c r="D101" s="32" t="s">
        <v>71</v>
      </c>
      <c r="E101" s="32" t="s">
        <v>29</v>
      </c>
      <c r="F101" s="48">
        <f>SUM('№ 5'!G101)</f>
        <v>0</v>
      </c>
    </row>
    <row r="102" spans="1:6" ht="13.5" customHeight="1">
      <c r="A102" s="37" t="s">
        <v>72</v>
      </c>
      <c r="B102" s="19" t="s">
        <v>68</v>
      </c>
      <c r="C102" s="19" t="s">
        <v>15</v>
      </c>
      <c r="D102" s="20"/>
      <c r="E102" s="20"/>
      <c r="F102" s="21">
        <f>F133+F135+F137+F117+F119+F129+F131+F103+F105+F109+F121+F123+F127+F113+F125+F115+F107+F111</f>
        <v>32428.695</v>
      </c>
    </row>
    <row r="103" spans="1:6" ht="38.25">
      <c r="A103" s="238" t="s">
        <v>179</v>
      </c>
      <c r="B103" s="25" t="s">
        <v>68</v>
      </c>
      <c r="C103" s="25" t="s">
        <v>15</v>
      </c>
      <c r="D103" s="142" t="s">
        <v>180</v>
      </c>
      <c r="E103" s="32"/>
      <c r="F103" s="241">
        <f>SUM(F104)</f>
        <v>25</v>
      </c>
    </row>
    <row r="104" spans="1:6" ht="25.5">
      <c r="A104" s="239" t="s">
        <v>27</v>
      </c>
      <c r="B104" s="31" t="s">
        <v>68</v>
      </c>
      <c r="C104" s="31" t="s">
        <v>15</v>
      </c>
      <c r="D104" s="32" t="s">
        <v>180</v>
      </c>
      <c r="E104" s="32" t="s">
        <v>29</v>
      </c>
      <c r="F104" s="33">
        <f>SUM('№ 5'!G104)</f>
        <v>25</v>
      </c>
    </row>
    <row r="105" spans="1:6" ht="38.25">
      <c r="A105" s="238" t="s">
        <v>181</v>
      </c>
      <c r="B105" s="25" t="s">
        <v>68</v>
      </c>
      <c r="C105" s="25" t="s">
        <v>15</v>
      </c>
      <c r="D105" s="142" t="s">
        <v>182</v>
      </c>
      <c r="E105" s="32"/>
      <c r="F105" s="241">
        <f>SUM(F106)</f>
        <v>200</v>
      </c>
    </row>
    <row r="106" spans="1:6" ht="25.5">
      <c r="A106" s="239" t="s">
        <v>27</v>
      </c>
      <c r="B106" s="31" t="s">
        <v>68</v>
      </c>
      <c r="C106" s="31" t="s">
        <v>15</v>
      </c>
      <c r="D106" s="32" t="s">
        <v>182</v>
      </c>
      <c r="E106" s="32" t="s">
        <v>29</v>
      </c>
      <c r="F106" s="33">
        <f>SUM('№ 5'!G106)</f>
        <v>200</v>
      </c>
    </row>
    <row r="107" spans="1:6" ht="38.25">
      <c r="A107" s="238" t="s">
        <v>253</v>
      </c>
      <c r="B107" s="25" t="s">
        <v>68</v>
      </c>
      <c r="C107" s="25" t="s">
        <v>15</v>
      </c>
      <c r="D107" s="142" t="s">
        <v>254</v>
      </c>
      <c r="E107" s="32"/>
      <c r="F107" s="257">
        <f>SUM(F108)</f>
        <v>100</v>
      </c>
    </row>
    <row r="108" spans="1:6" ht="25.5">
      <c r="A108" s="239" t="s">
        <v>27</v>
      </c>
      <c r="B108" s="31" t="s">
        <v>68</v>
      </c>
      <c r="C108" s="31" t="s">
        <v>15</v>
      </c>
      <c r="D108" s="32" t="s">
        <v>254</v>
      </c>
      <c r="E108" s="32" t="s">
        <v>29</v>
      </c>
      <c r="F108" s="33">
        <f>SUM('№ 5'!G108)</f>
        <v>100</v>
      </c>
    </row>
    <row r="109" spans="1:6" ht="51">
      <c r="A109" s="238" t="s">
        <v>229</v>
      </c>
      <c r="B109" s="25" t="s">
        <v>68</v>
      </c>
      <c r="C109" s="25" t="s">
        <v>15</v>
      </c>
      <c r="D109" s="142" t="s">
        <v>183</v>
      </c>
      <c r="E109" s="32"/>
      <c r="F109" s="241">
        <f>SUM(F110)</f>
        <v>100</v>
      </c>
    </row>
    <row r="110" spans="1:6" ht="25.5">
      <c r="A110" s="239" t="s">
        <v>27</v>
      </c>
      <c r="B110" s="31" t="s">
        <v>68</v>
      </c>
      <c r="C110" s="31" t="s">
        <v>15</v>
      </c>
      <c r="D110" s="32" t="s">
        <v>183</v>
      </c>
      <c r="E110" s="32" t="s">
        <v>29</v>
      </c>
      <c r="F110" s="33">
        <f>SUM('№ 5'!G110)</f>
        <v>100</v>
      </c>
    </row>
    <row r="111" spans="1:6" ht="51">
      <c r="A111" s="238" t="s">
        <v>256</v>
      </c>
      <c r="B111" s="25" t="s">
        <v>68</v>
      </c>
      <c r="C111" s="25" t="s">
        <v>15</v>
      </c>
      <c r="D111" s="142" t="s">
        <v>255</v>
      </c>
      <c r="E111" s="32"/>
      <c r="F111" s="257">
        <f>SUM(F112)</f>
        <v>50</v>
      </c>
    </row>
    <row r="112" spans="1:6" ht="25.5">
      <c r="A112" s="239" t="s">
        <v>27</v>
      </c>
      <c r="B112" s="31" t="s">
        <v>68</v>
      </c>
      <c r="C112" s="31" t="s">
        <v>15</v>
      </c>
      <c r="D112" s="32" t="s">
        <v>255</v>
      </c>
      <c r="E112" s="32" t="s">
        <v>29</v>
      </c>
      <c r="F112" s="33">
        <f>SUM('№ 5'!G112)</f>
        <v>50</v>
      </c>
    </row>
    <row r="113" spans="1:6" ht="76.5">
      <c r="A113" s="66" t="s">
        <v>250</v>
      </c>
      <c r="B113" s="25" t="s">
        <v>68</v>
      </c>
      <c r="C113" s="25" t="s">
        <v>15</v>
      </c>
      <c r="D113" s="26" t="s">
        <v>237</v>
      </c>
      <c r="E113" s="26"/>
      <c r="F113" s="257">
        <f>SUM(F114)</f>
        <v>1100</v>
      </c>
    </row>
    <row r="114" spans="1:6" ht="12.75">
      <c r="A114" s="36" t="s">
        <v>30</v>
      </c>
      <c r="B114" s="31" t="s">
        <v>68</v>
      </c>
      <c r="C114" s="31" t="s">
        <v>15</v>
      </c>
      <c r="D114" s="32" t="s">
        <v>237</v>
      </c>
      <c r="E114" s="32" t="s">
        <v>28</v>
      </c>
      <c r="F114" s="33">
        <f>SUM('№ 5'!G128)</f>
        <v>1100</v>
      </c>
    </row>
    <row r="115" spans="1:6" ht="76.5">
      <c r="A115" s="66" t="s">
        <v>251</v>
      </c>
      <c r="B115" s="25" t="s">
        <v>68</v>
      </c>
      <c r="C115" s="25" t="s">
        <v>15</v>
      </c>
      <c r="D115" s="26" t="s">
        <v>252</v>
      </c>
      <c r="E115" s="26"/>
      <c r="F115" s="257">
        <f>SUM(F116)</f>
        <v>57.895</v>
      </c>
    </row>
    <row r="116" spans="1:6" ht="12.75">
      <c r="A116" s="36" t="s">
        <v>30</v>
      </c>
      <c r="B116" s="31" t="s">
        <v>68</v>
      </c>
      <c r="C116" s="31" t="s">
        <v>15</v>
      </c>
      <c r="D116" s="32" t="s">
        <v>252</v>
      </c>
      <c r="E116" s="32" t="s">
        <v>28</v>
      </c>
      <c r="F116" s="33">
        <f>SUM('№ 5'!G130)</f>
        <v>57.895</v>
      </c>
    </row>
    <row r="117" spans="1:6" ht="21.75" customHeight="1">
      <c r="A117" s="38" t="s">
        <v>198</v>
      </c>
      <c r="B117" s="25" t="s">
        <v>68</v>
      </c>
      <c r="C117" s="25" t="s">
        <v>15</v>
      </c>
      <c r="D117" s="142" t="s">
        <v>158</v>
      </c>
      <c r="E117" s="26"/>
      <c r="F117" s="226">
        <f>SUM(F118)</f>
        <v>1500</v>
      </c>
    </row>
    <row r="118" spans="1:6" ht="13.5" customHeight="1">
      <c r="A118" s="29" t="s">
        <v>39</v>
      </c>
      <c r="B118" s="31" t="s">
        <v>68</v>
      </c>
      <c r="C118" s="31" t="s">
        <v>15</v>
      </c>
      <c r="D118" s="32" t="s">
        <v>158</v>
      </c>
      <c r="E118" s="32" t="s">
        <v>40</v>
      </c>
      <c r="F118" s="225">
        <f>SUM('№ 5'!G114)</f>
        <v>1500</v>
      </c>
    </row>
    <row r="119" spans="1:6" ht="25.5">
      <c r="A119" s="38" t="s">
        <v>199</v>
      </c>
      <c r="B119" s="25" t="s">
        <v>68</v>
      </c>
      <c r="C119" s="25" t="s">
        <v>15</v>
      </c>
      <c r="D119" s="142" t="s">
        <v>161</v>
      </c>
      <c r="E119" s="26"/>
      <c r="F119" s="226">
        <f>SUM(F120)</f>
        <v>474</v>
      </c>
    </row>
    <row r="120" spans="1:6" ht="25.5">
      <c r="A120" s="29" t="s">
        <v>27</v>
      </c>
      <c r="B120" s="31" t="s">
        <v>68</v>
      </c>
      <c r="C120" s="31" t="s">
        <v>15</v>
      </c>
      <c r="D120" s="32" t="s">
        <v>161</v>
      </c>
      <c r="E120" s="32" t="s">
        <v>29</v>
      </c>
      <c r="F120" s="225">
        <f>SUM('№ 5'!G116)</f>
        <v>474</v>
      </c>
    </row>
    <row r="121" spans="1:6" ht="76.5">
      <c r="A121" s="66" t="s">
        <v>231</v>
      </c>
      <c r="B121" s="25" t="s">
        <v>68</v>
      </c>
      <c r="C121" s="25" t="s">
        <v>15</v>
      </c>
      <c r="D121" s="26" t="s">
        <v>232</v>
      </c>
      <c r="E121" s="26"/>
      <c r="F121" s="226">
        <f>SUM(F122)</f>
        <v>737</v>
      </c>
    </row>
    <row r="122" spans="1:6" ht="25.5">
      <c r="A122" s="29" t="s">
        <v>27</v>
      </c>
      <c r="B122" s="31" t="s">
        <v>68</v>
      </c>
      <c r="C122" s="31" t="s">
        <v>15</v>
      </c>
      <c r="D122" s="32" t="s">
        <v>232</v>
      </c>
      <c r="E122" s="32" t="s">
        <v>28</v>
      </c>
      <c r="F122" s="225">
        <f>SUM('№ 5'!G122)</f>
        <v>737</v>
      </c>
    </row>
    <row r="123" spans="1:6" ht="89.25">
      <c r="A123" s="66" t="s">
        <v>233</v>
      </c>
      <c r="B123" s="25" t="s">
        <v>68</v>
      </c>
      <c r="C123" s="25" t="s">
        <v>15</v>
      </c>
      <c r="D123" s="26" t="s">
        <v>234</v>
      </c>
      <c r="E123" s="26"/>
      <c r="F123" s="226">
        <f>SUM(F124)</f>
        <v>21063.6</v>
      </c>
    </row>
    <row r="124" spans="1:6" ht="12.75">
      <c r="A124" s="36" t="s">
        <v>30</v>
      </c>
      <c r="B124" s="31" t="s">
        <v>68</v>
      </c>
      <c r="C124" s="31" t="s">
        <v>15</v>
      </c>
      <c r="D124" s="32" t="s">
        <v>234</v>
      </c>
      <c r="E124" s="32" t="s">
        <v>28</v>
      </c>
      <c r="F124" s="225">
        <f>SUM('№ 5'!G124)</f>
        <v>21063.6</v>
      </c>
    </row>
    <row r="125" spans="1:6" ht="63.75">
      <c r="A125" s="66" t="s">
        <v>235</v>
      </c>
      <c r="B125" s="25" t="s">
        <v>68</v>
      </c>
      <c r="C125" s="25" t="s">
        <v>15</v>
      </c>
      <c r="D125" s="26" t="s">
        <v>236</v>
      </c>
      <c r="E125" s="26"/>
      <c r="F125" s="226">
        <f>SUM(F126)</f>
        <v>7021.2</v>
      </c>
    </row>
    <row r="126" spans="1:6" ht="12.75">
      <c r="A126" s="36" t="s">
        <v>30</v>
      </c>
      <c r="B126" s="31" t="s">
        <v>68</v>
      </c>
      <c r="C126" s="31" t="s">
        <v>15</v>
      </c>
      <c r="D126" s="32" t="s">
        <v>236</v>
      </c>
      <c r="E126" s="32" t="s">
        <v>28</v>
      </c>
      <c r="F126" s="225">
        <f>SUM('№ 5'!G126)</f>
        <v>7021.2</v>
      </c>
    </row>
    <row r="127" spans="1:6" ht="12.75" hidden="1">
      <c r="A127" s="66"/>
      <c r="B127" s="25" t="s">
        <v>68</v>
      </c>
      <c r="C127" s="25" t="s">
        <v>15</v>
      </c>
      <c r="D127" s="26"/>
      <c r="E127" s="26"/>
      <c r="F127" s="226">
        <f>SUM(F128)</f>
        <v>0</v>
      </c>
    </row>
    <row r="128" spans="1:6" ht="12.75" hidden="1">
      <c r="A128" s="29"/>
      <c r="B128" s="31" t="s">
        <v>68</v>
      </c>
      <c r="C128" s="31" t="s">
        <v>15</v>
      </c>
      <c r="D128" s="32"/>
      <c r="E128" s="32" t="s">
        <v>29</v>
      </c>
      <c r="F128" s="225"/>
    </row>
    <row r="129" spans="1:6" ht="63.75" hidden="1">
      <c r="A129" s="38" t="s">
        <v>162</v>
      </c>
      <c r="B129" s="25" t="s">
        <v>68</v>
      </c>
      <c r="C129" s="25" t="s">
        <v>15</v>
      </c>
      <c r="D129" s="142" t="s">
        <v>163</v>
      </c>
      <c r="E129" s="26"/>
      <c r="F129" s="226">
        <f>SUM(F130)</f>
        <v>0</v>
      </c>
    </row>
    <row r="130" spans="1:6" ht="25.5" hidden="1">
      <c r="A130" s="29" t="s">
        <v>27</v>
      </c>
      <c r="B130" s="31" t="s">
        <v>68</v>
      </c>
      <c r="C130" s="31" t="s">
        <v>15</v>
      </c>
      <c r="D130" s="144" t="s">
        <v>163</v>
      </c>
      <c r="E130" s="32" t="s">
        <v>29</v>
      </c>
      <c r="F130" s="225">
        <f>SUM('№ 5'!G118)</f>
        <v>0</v>
      </c>
    </row>
    <row r="131" spans="1:6" ht="25.5" hidden="1">
      <c r="A131" s="38" t="s">
        <v>209</v>
      </c>
      <c r="B131" s="25" t="s">
        <v>68</v>
      </c>
      <c r="C131" s="25" t="s">
        <v>15</v>
      </c>
      <c r="D131" s="142" t="s">
        <v>168</v>
      </c>
      <c r="E131" s="26"/>
      <c r="F131" s="226">
        <f>SUM(F132)</f>
        <v>0</v>
      </c>
    </row>
    <row r="132" spans="1:6" ht="25.5" hidden="1">
      <c r="A132" s="29" t="s">
        <v>27</v>
      </c>
      <c r="B132" s="31" t="s">
        <v>68</v>
      </c>
      <c r="C132" s="31" t="s">
        <v>15</v>
      </c>
      <c r="D132" s="144" t="s">
        <v>168</v>
      </c>
      <c r="E132" s="32" t="s">
        <v>29</v>
      </c>
      <c r="F132" s="225">
        <f>SUM('№ 5'!G120)</f>
        <v>0</v>
      </c>
    </row>
    <row r="133" spans="1:6" ht="51" hidden="1">
      <c r="A133" s="38" t="s">
        <v>73</v>
      </c>
      <c r="B133" s="25" t="s">
        <v>68</v>
      </c>
      <c r="C133" s="25" t="s">
        <v>15</v>
      </c>
      <c r="D133" s="26" t="s">
        <v>74</v>
      </c>
      <c r="E133" s="26"/>
      <c r="F133" s="224">
        <f>F134</f>
        <v>0</v>
      </c>
    </row>
    <row r="134" spans="1:70" s="34" customFormat="1" ht="12.75" hidden="1">
      <c r="A134" s="36" t="s">
        <v>39</v>
      </c>
      <c r="B134" s="31" t="s">
        <v>68</v>
      </c>
      <c r="C134" s="31" t="s">
        <v>15</v>
      </c>
      <c r="D134" s="32" t="s">
        <v>74</v>
      </c>
      <c r="E134" s="32" t="s">
        <v>40</v>
      </c>
      <c r="F134" s="48">
        <f>SUM('№ 5'!G132)</f>
        <v>0</v>
      </c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</row>
    <row r="135" spans="1:70" s="34" customFormat="1" ht="51" hidden="1">
      <c r="A135" s="38" t="s">
        <v>75</v>
      </c>
      <c r="B135" s="25" t="s">
        <v>68</v>
      </c>
      <c r="C135" s="25" t="s">
        <v>15</v>
      </c>
      <c r="D135" s="26" t="s">
        <v>76</v>
      </c>
      <c r="E135" s="26"/>
      <c r="F135" s="54">
        <f>F136</f>
        <v>0</v>
      </c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</row>
    <row r="136" spans="1:70" s="34" customFormat="1" ht="12.75" hidden="1">
      <c r="A136" s="36" t="s">
        <v>39</v>
      </c>
      <c r="B136" s="31" t="s">
        <v>68</v>
      </c>
      <c r="C136" s="31" t="s">
        <v>15</v>
      </c>
      <c r="D136" s="32" t="s">
        <v>76</v>
      </c>
      <c r="E136" s="32" t="s">
        <v>40</v>
      </c>
      <c r="F136" s="48">
        <f>SUM('№ 5'!G134)</f>
        <v>0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</row>
    <row r="137" spans="1:70" s="34" customFormat="1" ht="51" hidden="1">
      <c r="A137" s="38" t="s">
        <v>77</v>
      </c>
      <c r="B137" s="25" t="s">
        <v>68</v>
      </c>
      <c r="C137" s="25" t="s">
        <v>15</v>
      </c>
      <c r="D137" s="26" t="s">
        <v>78</v>
      </c>
      <c r="E137" s="26"/>
      <c r="F137" s="54">
        <f>F138</f>
        <v>0</v>
      </c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</row>
    <row r="138" spans="1:70" s="34" customFormat="1" ht="12.75" hidden="1">
      <c r="A138" s="36" t="s">
        <v>39</v>
      </c>
      <c r="B138" s="31" t="s">
        <v>68</v>
      </c>
      <c r="C138" s="31" t="s">
        <v>15</v>
      </c>
      <c r="D138" s="32" t="s">
        <v>78</v>
      </c>
      <c r="E138" s="32" t="s">
        <v>40</v>
      </c>
      <c r="F138" s="48">
        <f>SUM('№ 5'!G136)</f>
        <v>0</v>
      </c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</row>
    <row r="139" spans="1:6" ht="12.75">
      <c r="A139" s="37" t="s">
        <v>79</v>
      </c>
      <c r="B139" s="19" t="s">
        <v>68</v>
      </c>
      <c r="C139" s="19" t="s">
        <v>21</v>
      </c>
      <c r="D139" s="20"/>
      <c r="E139" s="20"/>
      <c r="F139" s="21">
        <f>SUM(F142+F144+F146+F152)+F158+F140+F154+F156+F148+F150</f>
        <v>11883.384</v>
      </c>
    </row>
    <row r="140" spans="1:70" s="39" customFormat="1" ht="89.25" hidden="1">
      <c r="A140" s="61" t="s">
        <v>80</v>
      </c>
      <c r="B140" s="62" t="s">
        <v>68</v>
      </c>
      <c r="C140" s="62" t="s">
        <v>21</v>
      </c>
      <c r="D140" s="58" t="s">
        <v>81</v>
      </c>
      <c r="E140" s="58"/>
      <c r="F140" s="54">
        <f>F141</f>
        <v>0</v>
      </c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</row>
    <row r="141" spans="1:70" s="39" customFormat="1" ht="25.5" hidden="1">
      <c r="A141" s="63" t="s">
        <v>27</v>
      </c>
      <c r="B141" s="64" t="s">
        <v>68</v>
      </c>
      <c r="C141" s="64" t="s">
        <v>21</v>
      </c>
      <c r="D141" s="59" t="s">
        <v>81</v>
      </c>
      <c r="E141" s="59" t="s">
        <v>29</v>
      </c>
      <c r="F141" s="48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</row>
    <row r="142" spans="1:6" ht="18" customHeight="1">
      <c r="A142" s="65" t="s">
        <v>200</v>
      </c>
      <c r="B142" s="25" t="s">
        <v>68</v>
      </c>
      <c r="C142" s="25" t="s">
        <v>21</v>
      </c>
      <c r="D142" s="26" t="s">
        <v>82</v>
      </c>
      <c r="E142" s="26"/>
      <c r="F142" s="54">
        <f>F143</f>
        <v>4747</v>
      </c>
    </row>
    <row r="143" spans="1:6" ht="25.5">
      <c r="A143" s="29" t="s">
        <v>27</v>
      </c>
      <c r="B143" s="31" t="s">
        <v>68</v>
      </c>
      <c r="C143" s="31" t="s">
        <v>21</v>
      </c>
      <c r="D143" s="32" t="s">
        <v>82</v>
      </c>
      <c r="E143" s="32" t="s">
        <v>29</v>
      </c>
      <c r="F143" s="48">
        <f>SUM('№ 5'!G141)</f>
        <v>4747</v>
      </c>
    </row>
    <row r="144" spans="1:6" ht="12.75">
      <c r="A144" s="65" t="s">
        <v>201</v>
      </c>
      <c r="B144" s="25" t="s">
        <v>68</v>
      </c>
      <c r="C144" s="25" t="s">
        <v>21</v>
      </c>
      <c r="D144" s="26" t="s">
        <v>83</v>
      </c>
      <c r="E144" s="26"/>
      <c r="F144" s="54">
        <f>F145</f>
        <v>676</v>
      </c>
    </row>
    <row r="145" spans="1:70" s="34" customFormat="1" ht="25.5">
      <c r="A145" s="29" t="s">
        <v>27</v>
      </c>
      <c r="B145" s="31" t="s">
        <v>68</v>
      </c>
      <c r="C145" s="31" t="s">
        <v>21</v>
      </c>
      <c r="D145" s="32" t="s">
        <v>83</v>
      </c>
      <c r="E145" s="32" t="s">
        <v>29</v>
      </c>
      <c r="F145" s="48">
        <f>SUM('№ 5'!G143)</f>
        <v>676</v>
      </c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</row>
    <row r="146" spans="1:6" ht="12.75">
      <c r="A146" s="65" t="s">
        <v>202</v>
      </c>
      <c r="B146" s="25" t="s">
        <v>68</v>
      </c>
      <c r="C146" s="25" t="s">
        <v>21</v>
      </c>
      <c r="D146" s="26" t="s">
        <v>84</v>
      </c>
      <c r="E146" s="26"/>
      <c r="F146" s="54">
        <f>F147</f>
        <v>300</v>
      </c>
    </row>
    <row r="147" spans="1:70" s="34" customFormat="1" ht="25.5">
      <c r="A147" s="29" t="s">
        <v>27</v>
      </c>
      <c r="B147" s="31" t="s">
        <v>68</v>
      </c>
      <c r="C147" s="31" t="s">
        <v>21</v>
      </c>
      <c r="D147" s="32" t="s">
        <v>84</v>
      </c>
      <c r="E147" s="32" t="s">
        <v>29</v>
      </c>
      <c r="F147" s="48">
        <f>SUM('№ 5'!G145)</f>
        <v>300</v>
      </c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</row>
    <row r="148" spans="1:70" s="34" customFormat="1" ht="63.75">
      <c r="A148" s="61" t="s">
        <v>184</v>
      </c>
      <c r="B148" s="25" t="s">
        <v>68</v>
      </c>
      <c r="C148" s="25" t="s">
        <v>21</v>
      </c>
      <c r="D148" s="26" t="s">
        <v>185</v>
      </c>
      <c r="E148" s="26"/>
      <c r="F148" s="48">
        <f>SUM(F149)</f>
        <v>300</v>
      </c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</row>
    <row r="149" spans="1:70" s="34" customFormat="1" ht="25.5">
      <c r="A149" s="63" t="s">
        <v>27</v>
      </c>
      <c r="B149" s="31" t="s">
        <v>68</v>
      </c>
      <c r="C149" s="31" t="s">
        <v>21</v>
      </c>
      <c r="D149" s="32" t="s">
        <v>185</v>
      </c>
      <c r="E149" s="32" t="s">
        <v>29</v>
      </c>
      <c r="F149" s="48">
        <f>SUM('№ 5'!G147)</f>
        <v>300</v>
      </c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</row>
    <row r="150" spans="1:70" s="34" customFormat="1" ht="76.5">
      <c r="A150" s="61" t="s">
        <v>245</v>
      </c>
      <c r="B150" s="25" t="s">
        <v>68</v>
      </c>
      <c r="C150" s="25" t="s">
        <v>21</v>
      </c>
      <c r="D150" s="26" t="s">
        <v>246</v>
      </c>
      <c r="E150" s="26"/>
      <c r="F150" s="146">
        <f>SUM(F151)</f>
        <v>300</v>
      </c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</row>
    <row r="151" spans="1:70" s="34" customFormat="1" ht="25.5">
      <c r="A151" s="63" t="s">
        <v>27</v>
      </c>
      <c r="B151" s="31" t="s">
        <v>68</v>
      </c>
      <c r="C151" s="31" t="s">
        <v>21</v>
      </c>
      <c r="D151" s="32" t="s">
        <v>246</v>
      </c>
      <c r="E151" s="32" t="s">
        <v>29</v>
      </c>
      <c r="F151" s="48">
        <f>SUM('№ 5'!G149)</f>
        <v>300</v>
      </c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</row>
    <row r="152" spans="1:6" ht="25.5">
      <c r="A152" s="23" t="s">
        <v>203</v>
      </c>
      <c r="B152" s="25" t="s">
        <v>68</v>
      </c>
      <c r="C152" s="25" t="s">
        <v>21</v>
      </c>
      <c r="D152" s="26" t="s">
        <v>85</v>
      </c>
      <c r="E152" s="26"/>
      <c r="F152" s="54">
        <f>F153</f>
        <v>2367.4829999999997</v>
      </c>
    </row>
    <row r="153" spans="1:6" ht="25.5">
      <c r="A153" s="29" t="s">
        <v>27</v>
      </c>
      <c r="B153" s="31" t="s">
        <v>68</v>
      </c>
      <c r="C153" s="31" t="s">
        <v>21</v>
      </c>
      <c r="D153" s="32" t="s">
        <v>85</v>
      </c>
      <c r="E153" s="32" t="s">
        <v>29</v>
      </c>
      <c r="F153" s="48">
        <f>SUM('№ 5'!G151)</f>
        <v>2367.4829999999997</v>
      </c>
    </row>
    <row r="154" spans="1:6" ht="25.5">
      <c r="A154" s="66" t="s">
        <v>204</v>
      </c>
      <c r="B154" s="143" t="s">
        <v>68</v>
      </c>
      <c r="C154" s="143" t="s">
        <v>21</v>
      </c>
      <c r="D154" s="142" t="s">
        <v>138</v>
      </c>
      <c r="E154" s="32"/>
      <c r="F154" s="146">
        <f>SUM(F155)</f>
        <v>3192.901</v>
      </c>
    </row>
    <row r="155" spans="1:6" ht="25.5">
      <c r="A155" s="29" t="s">
        <v>27</v>
      </c>
      <c r="B155" s="145" t="s">
        <v>68</v>
      </c>
      <c r="C155" s="145" t="s">
        <v>21</v>
      </c>
      <c r="D155" s="144" t="s">
        <v>138</v>
      </c>
      <c r="E155" s="32" t="s">
        <v>29</v>
      </c>
      <c r="F155" s="48">
        <f>SUM('№ 5'!G153)</f>
        <v>3192.901</v>
      </c>
    </row>
    <row r="156" spans="1:6" ht="89.25" hidden="1">
      <c r="A156" s="66" t="s">
        <v>166</v>
      </c>
      <c r="B156" s="143" t="s">
        <v>68</v>
      </c>
      <c r="C156" s="143" t="s">
        <v>21</v>
      </c>
      <c r="D156" s="142" t="s">
        <v>133</v>
      </c>
      <c r="E156" s="32"/>
      <c r="F156" s="146">
        <f>SUM(F157)</f>
        <v>0</v>
      </c>
    </row>
    <row r="157" spans="1:6" ht="25.5" hidden="1">
      <c r="A157" s="29" t="s">
        <v>27</v>
      </c>
      <c r="B157" s="145" t="s">
        <v>68</v>
      </c>
      <c r="C157" s="145" t="s">
        <v>21</v>
      </c>
      <c r="D157" s="144" t="s">
        <v>133</v>
      </c>
      <c r="E157" s="32" t="s">
        <v>29</v>
      </c>
      <c r="F157" s="48">
        <f>SUM('№ 5'!G155)</f>
        <v>0</v>
      </c>
    </row>
    <row r="158" spans="1:70" s="28" customFormat="1" ht="51" hidden="1">
      <c r="A158" s="66" t="s">
        <v>107</v>
      </c>
      <c r="B158" s="25" t="s">
        <v>68</v>
      </c>
      <c r="C158" s="25" t="s">
        <v>21</v>
      </c>
      <c r="D158" s="26" t="s">
        <v>108</v>
      </c>
      <c r="E158" s="26"/>
      <c r="F158" s="54">
        <f>F159</f>
        <v>0</v>
      </c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</row>
    <row r="159" spans="1:70" s="34" customFormat="1" ht="25.5" hidden="1">
      <c r="A159" s="29" t="s">
        <v>27</v>
      </c>
      <c r="B159" s="31" t="s">
        <v>68</v>
      </c>
      <c r="C159" s="31" t="s">
        <v>21</v>
      </c>
      <c r="D159" s="32" t="s">
        <v>108</v>
      </c>
      <c r="E159" s="32" t="s">
        <v>29</v>
      </c>
      <c r="F159" s="48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</row>
    <row r="160" spans="1:70" s="34" customFormat="1" ht="12.75">
      <c r="A160" s="37" t="s">
        <v>169</v>
      </c>
      <c r="B160" s="19" t="s">
        <v>68</v>
      </c>
      <c r="C160" s="19" t="s">
        <v>68</v>
      </c>
      <c r="D160" s="20"/>
      <c r="E160" s="20"/>
      <c r="F160" s="21">
        <f>F161</f>
        <v>5</v>
      </c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</row>
    <row r="161" spans="1:70" s="34" customFormat="1" ht="38.25">
      <c r="A161" s="38" t="s">
        <v>205</v>
      </c>
      <c r="B161" s="25" t="s">
        <v>68</v>
      </c>
      <c r="C161" s="25" t="s">
        <v>68</v>
      </c>
      <c r="D161" s="26" t="s">
        <v>71</v>
      </c>
      <c r="E161" s="26"/>
      <c r="F161" s="54">
        <f>F162</f>
        <v>5</v>
      </c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</row>
    <row r="162" spans="1:70" s="34" customFormat="1" ht="25.5">
      <c r="A162" s="29" t="s">
        <v>27</v>
      </c>
      <c r="B162" s="31" t="s">
        <v>68</v>
      </c>
      <c r="C162" s="31" t="s">
        <v>68</v>
      </c>
      <c r="D162" s="32" t="s">
        <v>71</v>
      </c>
      <c r="E162" s="32" t="s">
        <v>29</v>
      </c>
      <c r="F162" s="33">
        <f>SUM('№ 5'!G160)</f>
        <v>5</v>
      </c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</row>
    <row r="163" spans="1:70" s="67" customFormat="1" ht="15.75">
      <c r="A163" s="56" t="s">
        <v>88</v>
      </c>
      <c r="B163" s="13" t="s">
        <v>89</v>
      </c>
      <c r="C163" s="13"/>
      <c r="D163" s="15"/>
      <c r="E163" s="15"/>
      <c r="F163" s="16">
        <f>F164</f>
        <v>500</v>
      </c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</row>
    <row r="164" spans="1:70" s="57" customFormat="1" ht="12.75">
      <c r="A164" s="68" t="s">
        <v>90</v>
      </c>
      <c r="B164" s="19" t="s">
        <v>89</v>
      </c>
      <c r="C164" s="19" t="s">
        <v>13</v>
      </c>
      <c r="D164" s="20"/>
      <c r="E164" s="20"/>
      <c r="F164" s="21">
        <f>F165+F167</f>
        <v>500</v>
      </c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</row>
    <row r="165" spans="1:70" s="28" customFormat="1" ht="25.5">
      <c r="A165" s="38" t="s">
        <v>206</v>
      </c>
      <c r="B165" s="25" t="s">
        <v>89</v>
      </c>
      <c r="C165" s="25" t="s">
        <v>13</v>
      </c>
      <c r="D165" s="26" t="s">
        <v>91</v>
      </c>
      <c r="E165" s="26"/>
      <c r="F165" s="54">
        <f>F166</f>
        <v>500</v>
      </c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</row>
    <row r="166" spans="1:70" s="34" customFormat="1" ht="12.75">
      <c r="A166" s="36" t="s">
        <v>39</v>
      </c>
      <c r="B166" s="31" t="s">
        <v>89</v>
      </c>
      <c r="C166" s="31" t="s">
        <v>13</v>
      </c>
      <c r="D166" s="32" t="s">
        <v>91</v>
      </c>
      <c r="E166" s="32" t="s">
        <v>40</v>
      </c>
      <c r="F166" s="48">
        <f>SUM('№ 5'!G164)</f>
        <v>500</v>
      </c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</row>
    <row r="167" spans="1:70" s="34" customFormat="1" ht="76.5" hidden="1">
      <c r="A167" s="38" t="s">
        <v>134</v>
      </c>
      <c r="B167" s="25" t="s">
        <v>89</v>
      </c>
      <c r="C167" s="25" t="s">
        <v>13</v>
      </c>
      <c r="D167" s="26" t="s">
        <v>92</v>
      </c>
      <c r="E167" s="26"/>
      <c r="F167" s="48">
        <f>SUM(F168)</f>
        <v>0</v>
      </c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</row>
    <row r="168" spans="1:70" s="34" customFormat="1" ht="12.75" hidden="1">
      <c r="A168" s="36" t="s">
        <v>39</v>
      </c>
      <c r="B168" s="31" t="s">
        <v>89</v>
      </c>
      <c r="C168" s="31" t="s">
        <v>13</v>
      </c>
      <c r="D168" s="32" t="s">
        <v>92</v>
      </c>
      <c r="E168" s="32" t="s">
        <v>40</v>
      </c>
      <c r="F168" s="48">
        <f>SUM('№ 5'!G166)</f>
        <v>0</v>
      </c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</row>
    <row r="169" spans="1:6" ht="15.75">
      <c r="A169" s="49" t="s">
        <v>93</v>
      </c>
      <c r="B169" s="13" t="s">
        <v>53</v>
      </c>
      <c r="C169" s="13"/>
      <c r="D169" s="15"/>
      <c r="E169" s="15"/>
      <c r="F169" s="16">
        <f>SUM(F171)</f>
        <v>109</v>
      </c>
    </row>
    <row r="170" spans="1:6" ht="12.75">
      <c r="A170" s="37" t="s">
        <v>94</v>
      </c>
      <c r="B170" s="19" t="s">
        <v>53</v>
      </c>
      <c r="C170" s="19" t="s">
        <v>13</v>
      </c>
      <c r="D170" s="20"/>
      <c r="E170" s="20"/>
      <c r="F170" s="21">
        <f>SUM(F171)</f>
        <v>109</v>
      </c>
    </row>
    <row r="171" spans="1:70" s="28" customFormat="1" ht="25.5">
      <c r="A171" s="23" t="s">
        <v>207</v>
      </c>
      <c r="B171" s="25" t="s">
        <v>53</v>
      </c>
      <c r="C171" s="25" t="s">
        <v>13</v>
      </c>
      <c r="D171" s="26" t="s">
        <v>95</v>
      </c>
      <c r="E171" s="26"/>
      <c r="F171" s="54">
        <f>F172</f>
        <v>109</v>
      </c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</row>
    <row r="172" spans="1:70" s="34" customFormat="1" ht="12.75">
      <c r="A172" s="36" t="s">
        <v>34</v>
      </c>
      <c r="B172" s="31" t="s">
        <v>53</v>
      </c>
      <c r="C172" s="31" t="s">
        <v>13</v>
      </c>
      <c r="D172" s="32" t="s">
        <v>95</v>
      </c>
      <c r="E172" s="32" t="s">
        <v>35</v>
      </c>
      <c r="F172" s="48">
        <f>SUM('№ 5'!G170)</f>
        <v>109</v>
      </c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</row>
    <row r="173" spans="1:6" ht="15.75">
      <c r="A173" s="76" t="s">
        <v>96</v>
      </c>
      <c r="B173" s="269">
        <f>SUM(F23+F69+F74+F98+F169+F78+F163)</f>
        <v>61912.611999999994</v>
      </c>
      <c r="C173" s="269"/>
      <c r="D173" s="269"/>
      <c r="E173" s="269"/>
      <c r="F173" s="269"/>
    </row>
  </sheetData>
  <sheetProtection/>
  <mergeCells count="18">
    <mergeCell ref="A7:F7"/>
    <mergeCell ref="A8:F8"/>
    <mergeCell ref="A1:F1"/>
    <mergeCell ref="A2:F2"/>
    <mergeCell ref="A3:F3"/>
    <mergeCell ref="A4:F4"/>
    <mergeCell ref="A5:F5"/>
    <mergeCell ref="A6:F6"/>
    <mergeCell ref="A9:F9"/>
    <mergeCell ref="A10:F10"/>
    <mergeCell ref="A11:F11"/>
    <mergeCell ref="A12:F12"/>
    <mergeCell ref="B173:F173"/>
    <mergeCell ref="A13:F13"/>
    <mergeCell ref="A16:F16"/>
    <mergeCell ref="A17:F17"/>
    <mergeCell ref="A18:F18"/>
    <mergeCell ref="A14:F14"/>
  </mergeCells>
  <printOptions/>
  <pageMargins left="0.75" right="0.2" top="0.46" bottom="0.47" header="0.5" footer="0.2"/>
  <pageSetup fitToHeight="6" fitToWidth="1" horizontalDpi="600" verticalDpi="600" orientation="portrait" paperSize="9" scale="80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1"/>
  <sheetViews>
    <sheetView tabSelected="1" zoomScalePageLayoutView="0" workbookViewId="0" topLeftCell="A1">
      <selection activeCell="A4" sqref="A4:D4"/>
    </sheetView>
  </sheetViews>
  <sheetFormatPr defaultColWidth="9.00390625" defaultRowHeight="12.75"/>
  <cols>
    <col min="1" max="1" width="75.875" style="1" customWidth="1"/>
    <col min="2" max="2" width="17.75390625" style="1" customWidth="1"/>
    <col min="3" max="3" width="8.00390625" style="2" customWidth="1"/>
    <col min="4" max="4" width="12.125" style="3" customWidth="1"/>
    <col min="5" max="16384" width="9.125" style="1" customWidth="1"/>
  </cols>
  <sheetData>
    <row r="1" spans="1:8" ht="15" customHeight="1">
      <c r="A1" s="263" t="s">
        <v>109</v>
      </c>
      <c r="B1" s="268"/>
      <c r="C1" s="268"/>
      <c r="D1" s="268"/>
      <c r="E1" s="70"/>
      <c r="F1" s="70"/>
      <c r="G1" s="69"/>
      <c r="H1"/>
    </row>
    <row r="2" spans="1:8" ht="14.25" customHeight="1">
      <c r="A2" s="263" t="s">
        <v>97</v>
      </c>
      <c r="B2" s="268"/>
      <c r="C2" s="268"/>
      <c r="D2" s="268"/>
      <c r="E2" s="70"/>
      <c r="F2" s="70"/>
      <c r="G2" s="69"/>
      <c r="H2"/>
    </row>
    <row r="3" spans="1:8" ht="14.25" customHeight="1">
      <c r="A3" s="263" t="s">
        <v>1</v>
      </c>
      <c r="B3" s="268"/>
      <c r="C3" s="268"/>
      <c r="D3" s="268"/>
      <c r="E3" s="70"/>
      <c r="F3" s="70"/>
      <c r="G3" s="69"/>
      <c r="H3"/>
    </row>
    <row r="4" spans="1:8" ht="14.25" customHeight="1">
      <c r="A4" s="263" t="s">
        <v>261</v>
      </c>
      <c r="B4" s="268"/>
      <c r="C4" s="268"/>
      <c r="D4" s="268"/>
      <c r="E4" s="70"/>
      <c r="F4" s="70"/>
      <c r="G4" s="69"/>
      <c r="H4"/>
    </row>
    <row r="5" spans="1:8" ht="14.25" customHeight="1">
      <c r="A5" s="263" t="s">
        <v>98</v>
      </c>
      <c r="B5" s="268"/>
      <c r="C5" s="268"/>
      <c r="D5" s="268"/>
      <c r="E5" s="70"/>
      <c r="F5" s="70"/>
      <c r="G5" s="69"/>
      <c r="H5"/>
    </row>
    <row r="6" spans="1:8" ht="14.25" customHeight="1">
      <c r="A6" s="263" t="s">
        <v>99</v>
      </c>
      <c r="B6" s="268"/>
      <c r="C6" s="268"/>
      <c r="D6" s="268"/>
      <c r="E6" s="70"/>
      <c r="F6" s="70"/>
      <c r="G6" s="69"/>
      <c r="H6"/>
    </row>
    <row r="7" spans="1:8" ht="14.25" customHeight="1">
      <c r="A7" s="263" t="s">
        <v>1</v>
      </c>
      <c r="B7" s="268"/>
      <c r="C7" s="268"/>
      <c r="D7" s="268"/>
      <c r="E7" s="70"/>
      <c r="F7" s="70"/>
      <c r="G7" s="69"/>
      <c r="H7"/>
    </row>
    <row r="8" spans="1:8" ht="14.25" customHeight="1">
      <c r="A8" s="263" t="s">
        <v>100</v>
      </c>
      <c r="B8" s="268"/>
      <c r="C8" s="268"/>
      <c r="D8" s="268"/>
      <c r="E8" s="70"/>
      <c r="F8" s="70"/>
      <c r="G8" s="69"/>
      <c r="H8"/>
    </row>
    <row r="9" spans="1:8" ht="14.25" customHeight="1">
      <c r="A9" s="263" t="s">
        <v>211</v>
      </c>
      <c r="B9" s="268"/>
      <c r="C9" s="268"/>
      <c r="D9" s="268"/>
      <c r="E9" s="70"/>
      <c r="F9" s="70"/>
      <c r="G9" s="69"/>
      <c r="H9"/>
    </row>
    <row r="10" spans="1:8" ht="14.25" customHeight="1">
      <c r="A10" s="263" t="s">
        <v>176</v>
      </c>
      <c r="B10" s="268"/>
      <c r="C10" s="268"/>
      <c r="D10" s="268"/>
      <c r="E10" s="70"/>
      <c r="F10" s="70"/>
      <c r="G10" s="69"/>
      <c r="H10"/>
    </row>
    <row r="11" spans="1:8" ht="14.25" customHeight="1">
      <c r="A11" s="263" t="s">
        <v>230</v>
      </c>
      <c r="B11" s="268"/>
      <c r="C11" s="268"/>
      <c r="D11" s="268"/>
      <c r="E11" s="70"/>
      <c r="F11" s="70"/>
      <c r="G11" s="69"/>
      <c r="H11"/>
    </row>
    <row r="12" spans="1:8" ht="14.25" customHeight="1" hidden="1">
      <c r="A12" s="263" t="s">
        <v>143</v>
      </c>
      <c r="B12" s="268"/>
      <c r="C12" s="268"/>
      <c r="D12" s="268"/>
      <c r="E12" s="70"/>
      <c r="F12" s="70"/>
      <c r="G12" s="69"/>
      <c r="H12"/>
    </row>
    <row r="13" spans="1:8" ht="14.25" customHeight="1" hidden="1">
      <c r="A13" s="263" t="s">
        <v>172</v>
      </c>
      <c r="B13" s="268"/>
      <c r="C13" s="268"/>
      <c r="D13" s="268"/>
      <c r="E13" s="70"/>
      <c r="F13" s="70"/>
      <c r="G13" s="71"/>
      <c r="H13"/>
    </row>
    <row r="14" spans="1:8" ht="14.25" customHeight="1" hidden="1">
      <c r="A14" s="263" t="s">
        <v>137</v>
      </c>
      <c r="B14" s="268"/>
      <c r="C14" s="268"/>
      <c r="D14" s="268"/>
      <c r="E14" s="70"/>
      <c r="F14" s="70"/>
      <c r="G14" s="71"/>
      <c r="H14"/>
    </row>
    <row r="15" ht="12.75">
      <c r="D15" s="77"/>
    </row>
    <row r="16" spans="1:4" ht="15.75">
      <c r="A16" s="266" t="s">
        <v>110</v>
      </c>
      <c r="B16" s="266"/>
      <c r="C16" s="266"/>
      <c r="D16" s="266"/>
    </row>
    <row r="17" spans="1:4" ht="15.75">
      <c r="A17" s="266" t="s">
        <v>111</v>
      </c>
      <c r="B17" s="266"/>
      <c r="C17" s="266"/>
      <c r="D17" s="266"/>
    </row>
    <row r="18" spans="1:4" ht="15.75">
      <c r="A18" s="266" t="s">
        <v>112</v>
      </c>
      <c r="B18" s="266"/>
      <c r="C18" s="266"/>
      <c r="D18" s="266"/>
    </row>
    <row r="19" spans="1:4" ht="15.75">
      <c r="A19" s="266" t="s">
        <v>212</v>
      </c>
      <c r="B19" s="266"/>
      <c r="C19" s="266"/>
      <c r="D19" s="266"/>
    </row>
    <row r="20" spans="1:4" ht="15.75">
      <c r="A20" s="78"/>
      <c r="B20" s="78"/>
      <c r="C20" s="78"/>
      <c r="D20" s="78"/>
    </row>
    <row r="21" ht="12.75">
      <c r="D21" s="4" t="s">
        <v>3</v>
      </c>
    </row>
    <row r="22" spans="1:4" ht="12.75">
      <c r="A22" s="79" t="s">
        <v>4</v>
      </c>
      <c r="B22" s="79" t="s">
        <v>8</v>
      </c>
      <c r="C22" s="79" t="s">
        <v>9</v>
      </c>
      <c r="D22" s="79" t="s">
        <v>10</v>
      </c>
    </row>
    <row r="23" spans="1:4" ht="36">
      <c r="A23" s="80" t="s">
        <v>11</v>
      </c>
      <c r="B23" s="81"/>
      <c r="C23" s="81"/>
      <c r="D23" s="82"/>
    </row>
    <row r="24" spans="1:4" ht="48.75" customHeight="1">
      <c r="A24" s="83" t="s">
        <v>167</v>
      </c>
      <c r="B24" s="84" t="s">
        <v>113</v>
      </c>
      <c r="C24" s="85"/>
      <c r="D24" s="86">
        <f>D25+D46</f>
        <v>30233.517</v>
      </c>
    </row>
    <row r="25" spans="1:4" ht="25.5">
      <c r="A25" s="87" t="s">
        <v>114</v>
      </c>
      <c r="B25" s="88" t="s">
        <v>115</v>
      </c>
      <c r="C25" s="89"/>
      <c r="D25" s="90">
        <f>D26+D42</f>
        <v>6261.532999999999</v>
      </c>
    </row>
    <row r="26" spans="1:4" ht="25.5">
      <c r="A26" s="91" t="s">
        <v>116</v>
      </c>
      <c r="B26" s="92" t="s">
        <v>117</v>
      </c>
      <c r="C26" s="93"/>
      <c r="D26" s="94">
        <f>D27+D32+D36+D34+D40+D38</f>
        <v>6012.782999999999</v>
      </c>
    </row>
    <row r="27" spans="1:4" s="98" customFormat="1" ht="25.5">
      <c r="A27" s="95" t="s">
        <v>188</v>
      </c>
      <c r="B27" s="96" t="s">
        <v>26</v>
      </c>
      <c r="C27" s="96"/>
      <c r="D27" s="97">
        <f>D28+D29+D30+D31</f>
        <v>4731.6849999999995</v>
      </c>
    </row>
    <row r="28" spans="1:4" s="98" customFormat="1" ht="42.75" customHeight="1">
      <c r="A28" s="99" t="s">
        <v>18</v>
      </c>
      <c r="B28" s="100" t="s">
        <v>26</v>
      </c>
      <c r="C28" s="100" t="s">
        <v>19</v>
      </c>
      <c r="D28" s="101">
        <f>SUM('№ 7'!F34)</f>
        <v>3376.685</v>
      </c>
    </row>
    <row r="29" spans="1:4" s="98" customFormat="1" ht="17.25" customHeight="1">
      <c r="A29" s="99" t="s">
        <v>27</v>
      </c>
      <c r="B29" s="100" t="s">
        <v>26</v>
      </c>
      <c r="C29" s="100" t="s">
        <v>29</v>
      </c>
      <c r="D29" s="101">
        <f>SUM('№ 7'!F35+'№ 7'!F55)</f>
        <v>1255</v>
      </c>
    </row>
    <row r="30" spans="1:4" s="98" customFormat="1" ht="17.25" customHeight="1" hidden="1">
      <c r="A30" s="99" t="s">
        <v>34</v>
      </c>
      <c r="B30" s="100" t="s">
        <v>26</v>
      </c>
      <c r="C30" s="100" t="s">
        <v>35</v>
      </c>
      <c r="D30" s="101">
        <f>SUM('№ 7'!F56)</f>
        <v>0</v>
      </c>
    </row>
    <row r="31" spans="1:4" s="98" customFormat="1" ht="17.25" customHeight="1">
      <c r="A31" s="99" t="s">
        <v>30</v>
      </c>
      <c r="B31" s="100" t="s">
        <v>26</v>
      </c>
      <c r="C31" s="100" t="s">
        <v>28</v>
      </c>
      <c r="D31" s="101">
        <f>SUM('№ 7'!F37)</f>
        <v>100</v>
      </c>
    </row>
    <row r="32" spans="1:4" s="102" customFormat="1" ht="25.5">
      <c r="A32" s="95" t="s">
        <v>189</v>
      </c>
      <c r="B32" s="96" t="s">
        <v>31</v>
      </c>
      <c r="C32" s="96"/>
      <c r="D32" s="97">
        <f>D33</f>
        <v>775.098</v>
      </c>
    </row>
    <row r="33" spans="1:4" s="103" customFormat="1" ht="38.25">
      <c r="A33" s="99" t="s">
        <v>18</v>
      </c>
      <c r="B33" s="100" t="s">
        <v>31</v>
      </c>
      <c r="C33" s="100" t="s">
        <v>19</v>
      </c>
      <c r="D33" s="101">
        <f>SUM('№ 7'!F39)</f>
        <v>775.098</v>
      </c>
    </row>
    <row r="34" spans="1:4" s="102" customFormat="1" ht="30" customHeight="1">
      <c r="A34" s="104" t="s">
        <v>207</v>
      </c>
      <c r="B34" s="96" t="s">
        <v>95</v>
      </c>
      <c r="C34" s="96"/>
      <c r="D34" s="105">
        <f>D35</f>
        <v>109</v>
      </c>
    </row>
    <row r="35" spans="1:4" s="102" customFormat="1" ht="19.5" customHeight="1">
      <c r="A35" s="99" t="s">
        <v>34</v>
      </c>
      <c r="B35" s="100" t="s">
        <v>95</v>
      </c>
      <c r="C35" s="100" t="s">
        <v>35</v>
      </c>
      <c r="D35" s="106">
        <f>SUM('№ 7'!F172)</f>
        <v>109</v>
      </c>
    </row>
    <row r="36" spans="1:4" s="103" customFormat="1" ht="34.5" customHeight="1">
      <c r="A36" s="107" t="s">
        <v>192</v>
      </c>
      <c r="B36" s="108" t="s">
        <v>47</v>
      </c>
      <c r="C36" s="108"/>
      <c r="D36" s="109">
        <f>D37</f>
        <v>200</v>
      </c>
    </row>
    <row r="37" spans="1:4" s="103" customFormat="1" ht="12.75">
      <c r="A37" s="99" t="s">
        <v>27</v>
      </c>
      <c r="B37" s="100" t="s">
        <v>47</v>
      </c>
      <c r="C37" s="100" t="s">
        <v>29</v>
      </c>
      <c r="D37" s="106">
        <f>SUM('№ 7'!F58)</f>
        <v>200</v>
      </c>
    </row>
    <row r="38" spans="1:4" s="103" customFormat="1" ht="89.25" hidden="1">
      <c r="A38" s="42" t="s">
        <v>258</v>
      </c>
      <c r="B38" s="26" t="s">
        <v>139</v>
      </c>
      <c r="C38" s="45"/>
      <c r="D38" s="124">
        <f>SUM(D39)</f>
        <v>0</v>
      </c>
    </row>
    <row r="39" spans="1:4" s="103" customFormat="1" ht="38.25" hidden="1">
      <c r="A39" s="29" t="s">
        <v>18</v>
      </c>
      <c r="B39" s="32" t="s">
        <v>140</v>
      </c>
      <c r="C39" s="32" t="s">
        <v>19</v>
      </c>
      <c r="D39" s="106">
        <f>SUM('№ 7'!F60)</f>
        <v>0</v>
      </c>
    </row>
    <row r="40" spans="1:4" s="102" customFormat="1" ht="25.5">
      <c r="A40" s="110" t="s">
        <v>213</v>
      </c>
      <c r="B40" s="111" t="s">
        <v>38</v>
      </c>
      <c r="C40" s="96"/>
      <c r="D40" s="105">
        <f>D41</f>
        <v>197</v>
      </c>
    </row>
    <row r="41" spans="1:4" s="103" customFormat="1" ht="12.75">
      <c r="A41" s="99" t="s">
        <v>39</v>
      </c>
      <c r="B41" s="112" t="s">
        <v>38</v>
      </c>
      <c r="C41" s="100" t="s">
        <v>40</v>
      </c>
      <c r="D41" s="106">
        <f>SUM('№ 7'!F44)</f>
        <v>197</v>
      </c>
    </row>
    <row r="42" spans="1:4" s="102" customFormat="1" ht="27.75" customHeight="1">
      <c r="A42" s="91" t="s">
        <v>118</v>
      </c>
      <c r="B42" s="113" t="s">
        <v>119</v>
      </c>
      <c r="C42" s="114"/>
      <c r="D42" s="115">
        <f>D43</f>
        <v>248.75</v>
      </c>
    </row>
    <row r="43" spans="1:4" s="98" customFormat="1" ht="25.5">
      <c r="A43" s="116" t="s">
        <v>193</v>
      </c>
      <c r="B43" s="96" t="s">
        <v>50</v>
      </c>
      <c r="C43" s="96"/>
      <c r="D43" s="105">
        <f>D44+D45</f>
        <v>248.75</v>
      </c>
    </row>
    <row r="44" spans="1:4" s="103" customFormat="1" ht="38.25">
      <c r="A44" s="99" t="s">
        <v>18</v>
      </c>
      <c r="B44" s="100" t="s">
        <v>50</v>
      </c>
      <c r="C44" s="100" t="s">
        <v>19</v>
      </c>
      <c r="D44" s="106">
        <f>SUM('№ 7'!F72)</f>
        <v>195.7</v>
      </c>
    </row>
    <row r="45" spans="1:4" s="117" customFormat="1" ht="18.75" customHeight="1">
      <c r="A45" s="99" t="s">
        <v>27</v>
      </c>
      <c r="B45" s="100" t="s">
        <v>120</v>
      </c>
      <c r="C45" s="100" t="s">
        <v>29</v>
      </c>
      <c r="D45" s="106">
        <f>SUM('№ 7'!F73)</f>
        <v>53.05</v>
      </c>
    </row>
    <row r="46" spans="1:4" s="117" customFormat="1" ht="30.75" customHeight="1">
      <c r="A46" s="87" t="s">
        <v>121</v>
      </c>
      <c r="B46" s="118" t="s">
        <v>122</v>
      </c>
      <c r="C46" s="119"/>
      <c r="D46" s="120">
        <f>D47+D50+D53+D60+D73+D76+D83+D86</f>
        <v>23971.984</v>
      </c>
    </row>
    <row r="47" spans="1:4" s="117" customFormat="1" ht="30.75" customHeight="1">
      <c r="A47" s="91" t="s">
        <v>123</v>
      </c>
      <c r="B47" s="113" t="s">
        <v>124</v>
      </c>
      <c r="C47" s="113"/>
      <c r="D47" s="115">
        <f>D48</f>
        <v>4747</v>
      </c>
    </row>
    <row r="48" spans="1:4" s="122" customFormat="1" ht="12.75">
      <c r="A48" s="121" t="s">
        <v>200</v>
      </c>
      <c r="B48" s="96" t="s">
        <v>82</v>
      </c>
      <c r="C48" s="96"/>
      <c r="D48" s="105">
        <f>D49</f>
        <v>4747</v>
      </c>
    </row>
    <row r="49" spans="1:4" s="102" customFormat="1" ht="26.25" customHeight="1">
      <c r="A49" s="99" t="s">
        <v>27</v>
      </c>
      <c r="B49" s="100" t="s">
        <v>82</v>
      </c>
      <c r="C49" s="100" t="s">
        <v>29</v>
      </c>
      <c r="D49" s="106">
        <f>SUM('№ 7'!F143)</f>
        <v>4747</v>
      </c>
    </row>
    <row r="50" spans="1:4" s="102" customFormat="1" ht="26.25" customHeight="1">
      <c r="A50" s="91" t="s">
        <v>125</v>
      </c>
      <c r="B50" s="113" t="s">
        <v>126</v>
      </c>
      <c r="C50" s="113"/>
      <c r="D50" s="115">
        <f>D51</f>
        <v>676</v>
      </c>
    </row>
    <row r="51" spans="1:4" s="102" customFormat="1" ht="12.75">
      <c r="A51" s="121" t="s">
        <v>214</v>
      </c>
      <c r="B51" s="96" t="s">
        <v>83</v>
      </c>
      <c r="C51" s="96"/>
      <c r="D51" s="105">
        <f>D52</f>
        <v>676</v>
      </c>
    </row>
    <row r="52" spans="1:4" s="103" customFormat="1" ht="12.75">
      <c r="A52" s="99" t="s">
        <v>27</v>
      </c>
      <c r="B52" s="100" t="s">
        <v>83</v>
      </c>
      <c r="C52" s="100" t="s">
        <v>29</v>
      </c>
      <c r="D52" s="106">
        <f>SUM('№ 7'!F145)</f>
        <v>676</v>
      </c>
    </row>
    <row r="53" spans="1:4" s="103" customFormat="1" ht="25.5" customHeight="1">
      <c r="A53" s="91" t="s">
        <v>127</v>
      </c>
      <c r="B53" s="113" t="s">
        <v>128</v>
      </c>
      <c r="C53" s="114"/>
      <c r="D53" s="115">
        <f>D54+D56+D58</f>
        <v>900</v>
      </c>
    </row>
    <row r="54" spans="1:4" s="102" customFormat="1" ht="16.5" customHeight="1">
      <c r="A54" s="249" t="s">
        <v>215</v>
      </c>
      <c r="B54" s="244" t="s">
        <v>84</v>
      </c>
      <c r="C54" s="244"/>
      <c r="D54" s="250">
        <f>D55</f>
        <v>300</v>
      </c>
    </row>
    <row r="55" spans="1:4" s="103" customFormat="1" ht="26.25" customHeight="1">
      <c r="A55" s="150" t="s">
        <v>27</v>
      </c>
      <c r="B55" s="157" t="s">
        <v>84</v>
      </c>
      <c r="C55" s="157" t="s">
        <v>29</v>
      </c>
      <c r="D55" s="158">
        <f>SUM('№ 7'!F147)</f>
        <v>300</v>
      </c>
    </row>
    <row r="56" spans="1:4" s="103" customFormat="1" ht="53.25" customHeight="1">
      <c r="A56" s="254" t="s">
        <v>184</v>
      </c>
      <c r="B56" s="193" t="s">
        <v>185</v>
      </c>
      <c r="C56" s="193"/>
      <c r="D56" s="160">
        <f>SUM(D57)</f>
        <v>300</v>
      </c>
    </row>
    <row r="57" spans="1:4" s="103" customFormat="1" ht="26.25" customHeight="1">
      <c r="A57" s="255" t="s">
        <v>27</v>
      </c>
      <c r="B57" s="157" t="s">
        <v>185</v>
      </c>
      <c r="C57" s="157" t="s">
        <v>29</v>
      </c>
      <c r="D57" s="158">
        <f>SUM('№ 7'!F149)</f>
        <v>300</v>
      </c>
    </row>
    <row r="58" spans="1:4" s="103" customFormat="1" ht="71.25" customHeight="1">
      <c r="A58" s="61" t="s">
        <v>245</v>
      </c>
      <c r="B58" s="26" t="s">
        <v>246</v>
      </c>
      <c r="C58" s="26"/>
      <c r="D58" s="160">
        <f>SUM(D59)</f>
        <v>300</v>
      </c>
    </row>
    <row r="59" spans="1:4" s="103" customFormat="1" ht="26.25" customHeight="1">
      <c r="A59" s="63" t="s">
        <v>27</v>
      </c>
      <c r="B59" s="32" t="s">
        <v>246</v>
      </c>
      <c r="C59" s="32" t="s">
        <v>29</v>
      </c>
      <c r="D59" s="158">
        <f>SUM('№ 7'!F151)</f>
        <v>300</v>
      </c>
    </row>
    <row r="60" spans="1:4" s="103" customFormat="1" ht="26.25" customHeight="1">
      <c r="A60" s="213" t="s">
        <v>129</v>
      </c>
      <c r="B60" s="214" t="s">
        <v>130</v>
      </c>
      <c r="C60" s="215"/>
      <c r="D60" s="256">
        <f>D61+D91+D93+D63+D65+D69+D67+D71</f>
        <v>6035.384</v>
      </c>
    </row>
    <row r="61" spans="1:4" s="98" customFormat="1" ht="25.5">
      <c r="A61" s="251" t="s">
        <v>216</v>
      </c>
      <c r="B61" s="252" t="s">
        <v>85</v>
      </c>
      <c r="C61" s="252"/>
      <c r="D61" s="253">
        <f>D62</f>
        <v>2367.4829999999997</v>
      </c>
    </row>
    <row r="62" spans="1:4" s="103" customFormat="1" ht="12.75">
      <c r="A62" s="150" t="s">
        <v>27</v>
      </c>
      <c r="B62" s="157" t="s">
        <v>85</v>
      </c>
      <c r="C62" s="157" t="s">
        <v>29</v>
      </c>
      <c r="D62" s="243">
        <f>SUM('№ 7'!F153)</f>
        <v>2367.4829999999997</v>
      </c>
    </row>
    <row r="63" spans="1:4" s="103" customFormat="1" ht="25.5">
      <c r="A63" s="192" t="s">
        <v>179</v>
      </c>
      <c r="B63" s="156" t="s">
        <v>180</v>
      </c>
      <c r="C63" s="157"/>
      <c r="D63" s="248">
        <f>SUM(D64)</f>
        <v>25</v>
      </c>
    </row>
    <row r="64" spans="1:4" s="103" customFormat="1" ht="12.75">
      <c r="A64" s="150" t="s">
        <v>27</v>
      </c>
      <c r="B64" s="157" t="s">
        <v>180</v>
      </c>
      <c r="C64" s="157" t="s">
        <v>29</v>
      </c>
      <c r="D64" s="243">
        <f>SUM('№ 7'!F104)</f>
        <v>25</v>
      </c>
    </row>
    <row r="65" spans="1:4" s="103" customFormat="1" ht="38.25">
      <c r="A65" s="192" t="s">
        <v>181</v>
      </c>
      <c r="B65" s="156" t="s">
        <v>182</v>
      </c>
      <c r="C65" s="157"/>
      <c r="D65" s="248">
        <f>SUM(D66)</f>
        <v>200</v>
      </c>
    </row>
    <row r="66" spans="1:4" s="103" customFormat="1" ht="12.75">
      <c r="A66" s="150" t="s">
        <v>27</v>
      </c>
      <c r="B66" s="157" t="s">
        <v>182</v>
      </c>
      <c r="C66" s="157" t="s">
        <v>29</v>
      </c>
      <c r="D66" s="243">
        <f>SUM('№ 7'!F106)</f>
        <v>200</v>
      </c>
    </row>
    <row r="67" spans="1:4" s="103" customFormat="1" ht="38.25">
      <c r="A67" s="238" t="s">
        <v>253</v>
      </c>
      <c r="B67" s="142" t="s">
        <v>254</v>
      </c>
      <c r="C67" s="32"/>
      <c r="D67" s="243">
        <f>SUM(D68)</f>
        <v>100</v>
      </c>
    </row>
    <row r="68" spans="1:4" s="103" customFormat="1" ht="12.75">
      <c r="A68" s="239" t="s">
        <v>27</v>
      </c>
      <c r="B68" s="32" t="s">
        <v>254</v>
      </c>
      <c r="C68" s="32" t="s">
        <v>29</v>
      </c>
      <c r="D68" s="243">
        <f>SUM('№ 7'!F108)</f>
        <v>100</v>
      </c>
    </row>
    <row r="69" spans="1:4" s="103" customFormat="1" ht="38.25">
      <c r="A69" s="238" t="s">
        <v>229</v>
      </c>
      <c r="B69" s="156" t="s">
        <v>183</v>
      </c>
      <c r="C69" s="157"/>
      <c r="D69" s="248">
        <f>SUM(D70)</f>
        <v>100</v>
      </c>
    </row>
    <row r="70" spans="1:4" s="103" customFormat="1" ht="12.75">
      <c r="A70" s="150" t="s">
        <v>27</v>
      </c>
      <c r="B70" s="157" t="s">
        <v>183</v>
      </c>
      <c r="C70" s="157" t="s">
        <v>29</v>
      </c>
      <c r="D70" s="243">
        <f>SUM('№ 7'!F110)</f>
        <v>100</v>
      </c>
    </row>
    <row r="71" spans="1:4" s="103" customFormat="1" ht="51">
      <c r="A71" s="238" t="s">
        <v>256</v>
      </c>
      <c r="B71" s="142" t="s">
        <v>255</v>
      </c>
      <c r="C71" s="32"/>
      <c r="D71" s="248">
        <f>SUM(D72)</f>
        <v>50</v>
      </c>
    </row>
    <row r="72" spans="1:4" s="103" customFormat="1" ht="12.75">
      <c r="A72" s="239" t="s">
        <v>27</v>
      </c>
      <c r="B72" s="32" t="s">
        <v>255</v>
      </c>
      <c r="C72" s="32" t="s">
        <v>29</v>
      </c>
      <c r="D72" s="243">
        <f>SUM('№ 7'!F112)</f>
        <v>50</v>
      </c>
    </row>
    <row r="73" spans="1:4" s="103" customFormat="1" ht="12.75">
      <c r="A73" s="245" t="s">
        <v>150</v>
      </c>
      <c r="B73" s="246" t="s">
        <v>151</v>
      </c>
      <c r="C73" s="247"/>
      <c r="D73" s="202">
        <f>D74</f>
        <v>300</v>
      </c>
    </row>
    <row r="74" spans="1:4" s="103" customFormat="1" ht="25.5">
      <c r="A74" s="35" t="s">
        <v>217</v>
      </c>
      <c r="B74" s="26" t="s">
        <v>152</v>
      </c>
      <c r="C74" s="100"/>
      <c r="D74" s="203">
        <f>SUM(D75)</f>
        <v>300</v>
      </c>
    </row>
    <row r="75" spans="1:4" s="103" customFormat="1" ht="12.75">
      <c r="A75" s="29" t="s">
        <v>27</v>
      </c>
      <c r="B75" s="32" t="s">
        <v>152</v>
      </c>
      <c r="C75" s="100" t="s">
        <v>29</v>
      </c>
      <c r="D75" s="203">
        <f>SUM('№ 7'!F77)</f>
        <v>300</v>
      </c>
    </row>
    <row r="76" spans="1:4" s="103" customFormat="1" ht="38.25">
      <c r="A76" s="204" t="s">
        <v>153</v>
      </c>
      <c r="B76" s="205" t="s">
        <v>154</v>
      </c>
      <c r="C76" s="206"/>
      <c r="D76" s="207">
        <f>D77+D79+D81</f>
        <v>9339.6</v>
      </c>
    </row>
    <row r="77" spans="1:4" s="103" customFormat="1" ht="38.25">
      <c r="A77" s="188" t="s">
        <v>218</v>
      </c>
      <c r="B77" s="189" t="s">
        <v>147</v>
      </c>
      <c r="C77" s="189"/>
      <c r="D77" s="208">
        <f>SUM(D78)</f>
        <v>2556</v>
      </c>
    </row>
    <row r="78" spans="1:4" s="103" customFormat="1" ht="12.75">
      <c r="A78" s="150" t="s">
        <v>27</v>
      </c>
      <c r="B78" s="190" t="s">
        <v>147</v>
      </c>
      <c r="C78" s="190" t="s">
        <v>29</v>
      </c>
      <c r="D78" s="208">
        <f>SUM('№ 7'!F86)</f>
        <v>2556</v>
      </c>
    </row>
    <row r="79" spans="1:4" s="103" customFormat="1" ht="51">
      <c r="A79" s="192" t="s">
        <v>219</v>
      </c>
      <c r="B79" s="189" t="s">
        <v>148</v>
      </c>
      <c r="C79" s="209"/>
      <c r="D79" s="210">
        <f>SUM(D80)</f>
        <v>2183.6</v>
      </c>
    </row>
    <row r="80" spans="1:4" s="103" customFormat="1" ht="12.75">
      <c r="A80" s="150" t="s">
        <v>27</v>
      </c>
      <c r="B80" s="190" t="s">
        <v>148</v>
      </c>
      <c r="C80" s="190" t="s">
        <v>29</v>
      </c>
      <c r="D80" s="210">
        <f>SUM('№ 7'!F88)</f>
        <v>2183.6</v>
      </c>
    </row>
    <row r="81" spans="1:4" s="103" customFormat="1" ht="51">
      <c r="A81" s="149" t="s">
        <v>220</v>
      </c>
      <c r="B81" s="189" t="s">
        <v>149</v>
      </c>
      <c r="C81" s="209"/>
      <c r="D81" s="211">
        <f>SUM(D82)</f>
        <v>4600</v>
      </c>
    </row>
    <row r="82" spans="1:4" s="103" customFormat="1" ht="12.75">
      <c r="A82" s="150" t="s">
        <v>27</v>
      </c>
      <c r="B82" s="190" t="s">
        <v>149</v>
      </c>
      <c r="C82" s="190" t="s">
        <v>29</v>
      </c>
      <c r="D82" s="212">
        <f>SUM('№ 7'!F90)</f>
        <v>4600</v>
      </c>
    </row>
    <row r="83" spans="1:4" s="103" customFormat="1" ht="25.5" hidden="1">
      <c r="A83" s="213" t="s">
        <v>155</v>
      </c>
      <c r="B83" s="214" t="s">
        <v>156</v>
      </c>
      <c r="C83" s="215"/>
      <c r="D83" s="216">
        <f>D84</f>
        <v>1500</v>
      </c>
    </row>
    <row r="84" spans="1:4" s="103" customFormat="1" ht="51" hidden="1">
      <c r="A84" s="217" t="s">
        <v>157</v>
      </c>
      <c r="B84" s="218" t="s">
        <v>158</v>
      </c>
      <c r="C84" s="219"/>
      <c r="D84" s="220">
        <f>SUM(D85)</f>
        <v>1500</v>
      </c>
    </row>
    <row r="85" spans="1:4" s="103" customFormat="1" ht="12.75" hidden="1">
      <c r="A85" s="29" t="s">
        <v>39</v>
      </c>
      <c r="B85" s="32" t="s">
        <v>158</v>
      </c>
      <c r="C85" s="32" t="s">
        <v>40</v>
      </c>
      <c r="D85" s="203">
        <f>SUM('№ 7'!F118)</f>
        <v>1500</v>
      </c>
    </row>
    <row r="86" spans="1:4" s="103" customFormat="1" ht="25.5">
      <c r="A86" s="204" t="s">
        <v>159</v>
      </c>
      <c r="B86" s="205" t="s">
        <v>160</v>
      </c>
      <c r="C86" s="206"/>
      <c r="D86" s="207">
        <f>D87+D89</f>
        <v>474</v>
      </c>
    </row>
    <row r="87" spans="1:4" s="103" customFormat="1" ht="12.75">
      <c r="A87" s="192" t="s">
        <v>221</v>
      </c>
      <c r="B87" s="156" t="s">
        <v>161</v>
      </c>
      <c r="C87" s="193"/>
      <c r="D87" s="208">
        <f>SUM(D88)</f>
        <v>474</v>
      </c>
    </row>
    <row r="88" spans="1:4" s="103" customFormat="1" ht="12.75">
      <c r="A88" s="150" t="s">
        <v>27</v>
      </c>
      <c r="B88" s="157" t="s">
        <v>161</v>
      </c>
      <c r="C88" s="157" t="s">
        <v>29</v>
      </c>
      <c r="D88" s="208">
        <f>SUM('№ 7'!F120)</f>
        <v>474</v>
      </c>
    </row>
    <row r="89" spans="1:4" s="103" customFormat="1" ht="51" hidden="1">
      <c r="A89" s="192" t="s">
        <v>162</v>
      </c>
      <c r="B89" s="156" t="s">
        <v>163</v>
      </c>
      <c r="C89" s="193"/>
      <c r="D89" s="221">
        <f>D90</f>
        <v>0</v>
      </c>
    </row>
    <row r="90" spans="1:4" s="103" customFormat="1" ht="12.75" hidden="1">
      <c r="A90" s="150" t="s">
        <v>27</v>
      </c>
      <c r="B90" s="159" t="s">
        <v>163</v>
      </c>
      <c r="C90" s="157" t="s">
        <v>29</v>
      </c>
      <c r="D90" s="222">
        <f>SUM('№ 7'!F130)</f>
        <v>0</v>
      </c>
    </row>
    <row r="91" spans="1:4" s="103" customFormat="1" ht="25.5">
      <c r="A91" s="149" t="s">
        <v>204</v>
      </c>
      <c r="B91" s="156" t="s">
        <v>138</v>
      </c>
      <c r="C91" s="157"/>
      <c r="D91" s="160">
        <f>SUM(D92)</f>
        <v>3192.901</v>
      </c>
    </row>
    <row r="92" spans="1:4" s="103" customFormat="1" ht="12.75">
      <c r="A92" s="150" t="s">
        <v>27</v>
      </c>
      <c r="B92" s="159" t="s">
        <v>138</v>
      </c>
      <c r="C92" s="157" t="s">
        <v>29</v>
      </c>
      <c r="D92" s="158">
        <f>SUM('№ 7'!F155)</f>
        <v>3192.901</v>
      </c>
    </row>
    <row r="93" spans="1:4" s="103" customFormat="1" ht="76.5" hidden="1">
      <c r="A93" s="149" t="s">
        <v>166</v>
      </c>
      <c r="B93" s="156" t="s">
        <v>133</v>
      </c>
      <c r="C93" s="157"/>
      <c r="D93" s="160">
        <f>SUM(D94)</f>
        <v>0</v>
      </c>
    </row>
    <row r="94" spans="1:4" s="103" customFormat="1" ht="12.75" hidden="1">
      <c r="A94" s="150" t="s">
        <v>27</v>
      </c>
      <c r="B94" s="159" t="s">
        <v>133</v>
      </c>
      <c r="C94" s="157" t="s">
        <v>29</v>
      </c>
      <c r="D94" s="158">
        <f>SUM('№ 7'!F157)</f>
        <v>0</v>
      </c>
    </row>
    <row r="95" spans="1:4" s="123" customFormat="1" ht="15.75">
      <c r="A95" s="148" t="s">
        <v>131</v>
      </c>
      <c r="B95" s="153" t="s">
        <v>132</v>
      </c>
      <c r="C95" s="154"/>
      <c r="D95" s="155">
        <f>D96+D98+D104++D107+D109+D117+D111+D121+D123+D125+D127+D129+D131+D118+D147+D139+D115+D149+D137+D100+D102+D143+D133+D113+D135+D141+D145</f>
        <v>31679.095</v>
      </c>
    </row>
    <row r="96" spans="1:4" s="102" customFormat="1" ht="33" customHeight="1">
      <c r="A96" s="95" t="s">
        <v>222</v>
      </c>
      <c r="B96" s="96" t="s">
        <v>22</v>
      </c>
      <c r="C96" s="96"/>
      <c r="D96" s="97">
        <f>D97</f>
        <v>1.8</v>
      </c>
    </row>
    <row r="97" spans="1:4" s="102" customFormat="1" ht="13.5" customHeight="1">
      <c r="A97" s="99" t="s">
        <v>18</v>
      </c>
      <c r="B97" s="100" t="s">
        <v>22</v>
      </c>
      <c r="C97" s="100" t="s">
        <v>19</v>
      </c>
      <c r="D97" s="101">
        <f>SUM('№ 7'!F29)</f>
        <v>1.8</v>
      </c>
    </row>
    <row r="98" spans="1:4" s="102" customFormat="1" ht="38.25">
      <c r="A98" s="95" t="s">
        <v>223</v>
      </c>
      <c r="B98" s="96" t="s">
        <v>23</v>
      </c>
      <c r="C98" s="96"/>
      <c r="D98" s="97">
        <f>D99</f>
        <v>15.6</v>
      </c>
    </row>
    <row r="99" spans="1:4" s="103" customFormat="1" ht="38.25">
      <c r="A99" s="99" t="s">
        <v>18</v>
      </c>
      <c r="B99" s="100" t="s">
        <v>23</v>
      </c>
      <c r="C99" s="100" t="s">
        <v>19</v>
      </c>
      <c r="D99" s="101">
        <f>SUM('№ 7'!F31)</f>
        <v>15.6</v>
      </c>
    </row>
    <row r="100" spans="1:4" s="103" customFormat="1" ht="76.5">
      <c r="A100" s="66" t="s">
        <v>233</v>
      </c>
      <c r="B100" s="26" t="s">
        <v>234</v>
      </c>
      <c r="C100" s="26"/>
      <c r="D100" s="172">
        <f>SUM(D101)</f>
        <v>21063.6</v>
      </c>
    </row>
    <row r="101" spans="1:4" s="103" customFormat="1" ht="12.75">
      <c r="A101" s="36" t="s">
        <v>30</v>
      </c>
      <c r="B101" s="32" t="s">
        <v>234</v>
      </c>
      <c r="C101" s="32" t="s">
        <v>28</v>
      </c>
      <c r="D101" s="101">
        <f>SUM('№ 7'!F124)</f>
        <v>21063.6</v>
      </c>
    </row>
    <row r="102" spans="1:4" s="103" customFormat="1" ht="51">
      <c r="A102" s="66" t="s">
        <v>235</v>
      </c>
      <c r="B102" s="26" t="s">
        <v>236</v>
      </c>
      <c r="C102" s="26"/>
      <c r="D102" s="172">
        <f>SUM(D103)</f>
        <v>7021.2</v>
      </c>
    </row>
    <row r="103" spans="1:4" s="103" customFormat="1" ht="12.75">
      <c r="A103" s="36" t="s">
        <v>30</v>
      </c>
      <c r="B103" s="32" t="s">
        <v>236</v>
      </c>
      <c r="C103" s="32" t="s">
        <v>28</v>
      </c>
      <c r="D103" s="101">
        <f>SUM('№ 7'!F126)</f>
        <v>7021.2</v>
      </c>
    </row>
    <row r="104" spans="1:4" s="103" customFormat="1" ht="12.75">
      <c r="A104" s="95" t="s">
        <v>224</v>
      </c>
      <c r="B104" s="96" t="s">
        <v>33</v>
      </c>
      <c r="C104" s="96"/>
      <c r="D104" s="97">
        <f>SUM(D105:D106)</f>
        <v>400</v>
      </c>
    </row>
    <row r="105" spans="1:4" s="103" customFormat="1" ht="12.75" hidden="1">
      <c r="A105" s="99" t="s">
        <v>34</v>
      </c>
      <c r="B105" s="100" t="s">
        <v>33</v>
      </c>
      <c r="C105" s="100" t="s">
        <v>35</v>
      </c>
      <c r="D105" s="101">
        <f>SUM('№ 7'!F41)</f>
        <v>0</v>
      </c>
    </row>
    <row r="106" spans="1:4" s="103" customFormat="1" ht="12.75">
      <c r="A106" s="36" t="s">
        <v>30</v>
      </c>
      <c r="B106" s="100" t="s">
        <v>33</v>
      </c>
      <c r="C106" s="100" t="s">
        <v>28</v>
      </c>
      <c r="D106" s="101">
        <f>SUM('№ 7'!F47)</f>
        <v>400</v>
      </c>
    </row>
    <row r="107" spans="1:4" s="103" customFormat="1" ht="51" hidden="1">
      <c r="A107" s="66" t="s">
        <v>141</v>
      </c>
      <c r="B107" s="45" t="s">
        <v>142</v>
      </c>
      <c r="C107" s="45"/>
      <c r="D107" s="172">
        <f>SUM(D108)</f>
        <v>0</v>
      </c>
    </row>
    <row r="108" spans="1:4" s="103" customFormat="1" ht="12.75" hidden="1">
      <c r="A108" s="29" t="s">
        <v>27</v>
      </c>
      <c r="B108" s="32" t="s">
        <v>142</v>
      </c>
      <c r="C108" s="32" t="s">
        <v>29</v>
      </c>
      <c r="D108" s="101">
        <f>SUM('№ 7'!F62)</f>
        <v>0</v>
      </c>
    </row>
    <row r="109" spans="1:4" s="102" customFormat="1" ht="56.25" customHeight="1" hidden="1">
      <c r="A109" s="95" t="s">
        <v>54</v>
      </c>
      <c r="B109" s="96" t="s">
        <v>55</v>
      </c>
      <c r="C109" s="96"/>
      <c r="D109" s="105">
        <f>D110</f>
        <v>0</v>
      </c>
    </row>
    <row r="110" spans="1:4" s="102" customFormat="1" ht="12.75" hidden="1">
      <c r="A110" s="99" t="s">
        <v>27</v>
      </c>
      <c r="B110" s="100" t="s">
        <v>55</v>
      </c>
      <c r="C110" s="100" t="s">
        <v>29</v>
      </c>
      <c r="D110" s="106"/>
    </row>
    <row r="111" spans="1:4" s="102" customFormat="1" ht="25.5">
      <c r="A111" s="110" t="s">
        <v>225</v>
      </c>
      <c r="B111" s="96" t="s">
        <v>71</v>
      </c>
      <c r="C111" s="96"/>
      <c r="D111" s="105">
        <f>D112</f>
        <v>5</v>
      </c>
    </row>
    <row r="112" spans="1:4" s="103" customFormat="1" ht="12.75">
      <c r="A112" s="29" t="s">
        <v>27</v>
      </c>
      <c r="B112" s="100" t="s">
        <v>71</v>
      </c>
      <c r="C112" s="100" t="s">
        <v>29</v>
      </c>
      <c r="D112" s="106">
        <f>SUM('№ 7'!F101+'№ 7'!F162)</f>
        <v>5</v>
      </c>
    </row>
    <row r="113" spans="1:4" s="103" customFormat="1" ht="51">
      <c r="A113" s="66" t="s">
        <v>240</v>
      </c>
      <c r="B113" s="26" t="s">
        <v>241</v>
      </c>
      <c r="C113" s="26"/>
      <c r="D113" s="124">
        <f>SUM(D114)</f>
        <v>17</v>
      </c>
    </row>
    <row r="114" spans="1:4" s="103" customFormat="1" ht="12.75">
      <c r="A114" s="29" t="s">
        <v>27</v>
      </c>
      <c r="B114" s="32" t="s">
        <v>241</v>
      </c>
      <c r="C114" s="32" t="s">
        <v>29</v>
      </c>
      <c r="D114" s="106">
        <f>SUM('№ 7'!F64)</f>
        <v>17</v>
      </c>
    </row>
    <row r="115" spans="1:4" s="103" customFormat="1" ht="25.5" hidden="1">
      <c r="A115" s="38" t="s">
        <v>226</v>
      </c>
      <c r="B115" s="142" t="s">
        <v>168</v>
      </c>
      <c r="C115" s="26"/>
      <c r="D115" s="124">
        <f>SUM(D116)</f>
        <v>0</v>
      </c>
    </row>
    <row r="116" spans="1:4" s="103" customFormat="1" ht="12.75" hidden="1">
      <c r="A116" s="29" t="s">
        <v>27</v>
      </c>
      <c r="B116" s="144" t="s">
        <v>168</v>
      </c>
      <c r="C116" s="32" t="s">
        <v>29</v>
      </c>
      <c r="D116" s="106">
        <f>SUM('№ 7'!F132)</f>
        <v>0</v>
      </c>
    </row>
    <row r="117" spans="1:4" s="102" customFormat="1" ht="51" hidden="1">
      <c r="A117" s="110" t="s">
        <v>59</v>
      </c>
      <c r="B117" s="111" t="s">
        <v>60</v>
      </c>
      <c r="C117" s="96"/>
      <c r="D117" s="105">
        <f>D120</f>
        <v>0</v>
      </c>
    </row>
    <row r="118" spans="1:4" s="102" customFormat="1" ht="51" hidden="1">
      <c r="A118" s="38" t="s">
        <v>61</v>
      </c>
      <c r="B118" s="58" t="s">
        <v>62</v>
      </c>
      <c r="C118" s="96"/>
      <c r="D118" s="105">
        <f>D119</f>
        <v>0</v>
      </c>
    </row>
    <row r="119" spans="1:4" s="102" customFormat="1" ht="12.75" hidden="1">
      <c r="A119" s="36" t="s">
        <v>39</v>
      </c>
      <c r="B119" s="59" t="s">
        <v>62</v>
      </c>
      <c r="C119" s="100" t="s">
        <v>40</v>
      </c>
      <c r="D119" s="106">
        <f>SUM('№ 7'!F94)</f>
        <v>0</v>
      </c>
    </row>
    <row r="120" spans="1:4" s="103" customFormat="1" ht="12.75" hidden="1">
      <c r="A120" s="99" t="s">
        <v>39</v>
      </c>
      <c r="B120" s="112" t="s">
        <v>60</v>
      </c>
      <c r="C120" s="100" t="s">
        <v>40</v>
      </c>
      <c r="D120" s="106">
        <f>SUM('№ 7'!F92)</f>
        <v>0</v>
      </c>
    </row>
    <row r="121" spans="1:4" s="102" customFormat="1" ht="51" hidden="1">
      <c r="A121" s="110" t="s">
        <v>73</v>
      </c>
      <c r="B121" s="96" t="s">
        <v>74</v>
      </c>
      <c r="C121" s="96"/>
      <c r="D121" s="105">
        <f>D122</f>
        <v>0</v>
      </c>
    </row>
    <row r="122" spans="1:4" s="102" customFormat="1" ht="12.75" hidden="1">
      <c r="A122" s="99" t="s">
        <v>39</v>
      </c>
      <c r="B122" s="100" t="s">
        <v>74</v>
      </c>
      <c r="C122" s="100" t="s">
        <v>40</v>
      </c>
      <c r="D122" s="106">
        <f>SUM('№ 7'!F134)</f>
        <v>0</v>
      </c>
    </row>
    <row r="123" spans="1:4" s="98" customFormat="1" ht="51" hidden="1">
      <c r="A123" s="110" t="s">
        <v>75</v>
      </c>
      <c r="B123" s="96" t="s">
        <v>76</v>
      </c>
      <c r="C123" s="96"/>
      <c r="D123" s="105">
        <f>D124</f>
        <v>0</v>
      </c>
    </row>
    <row r="124" spans="1:4" s="103" customFormat="1" ht="12.75" hidden="1">
      <c r="A124" s="99" t="s">
        <v>39</v>
      </c>
      <c r="B124" s="100" t="s">
        <v>76</v>
      </c>
      <c r="C124" s="100" t="s">
        <v>40</v>
      </c>
      <c r="D124" s="106">
        <f>SUM('№ 7'!F136)</f>
        <v>0</v>
      </c>
    </row>
    <row r="125" spans="1:4" s="98" customFormat="1" ht="25.5">
      <c r="A125" s="110" t="s">
        <v>206</v>
      </c>
      <c r="B125" s="96" t="s">
        <v>91</v>
      </c>
      <c r="C125" s="96"/>
      <c r="D125" s="105">
        <f>D126</f>
        <v>500</v>
      </c>
    </row>
    <row r="126" spans="1:4" s="103" customFormat="1" ht="12.75">
      <c r="A126" s="99" t="s">
        <v>39</v>
      </c>
      <c r="B126" s="100" t="s">
        <v>91</v>
      </c>
      <c r="C126" s="100" t="s">
        <v>40</v>
      </c>
      <c r="D126" s="106">
        <f>SUM('№ 7'!F166)</f>
        <v>500</v>
      </c>
    </row>
    <row r="127" spans="1:4" s="98" customFormat="1" ht="51" hidden="1">
      <c r="A127" s="110" t="s">
        <v>77</v>
      </c>
      <c r="B127" s="96" t="s">
        <v>78</v>
      </c>
      <c r="C127" s="96"/>
      <c r="D127" s="105">
        <f>D128</f>
        <v>0</v>
      </c>
    </row>
    <row r="128" spans="1:4" s="103" customFormat="1" ht="12.75" hidden="1">
      <c r="A128" s="99" t="s">
        <v>39</v>
      </c>
      <c r="B128" s="100" t="s">
        <v>78</v>
      </c>
      <c r="C128" s="100" t="s">
        <v>40</v>
      </c>
      <c r="D128" s="106">
        <f>SUM('№ 7'!F138)</f>
        <v>0</v>
      </c>
    </row>
    <row r="129" spans="1:4" s="103" customFormat="1" ht="63.75" hidden="1">
      <c r="A129" s="38" t="s">
        <v>134</v>
      </c>
      <c r="B129" s="26" t="s">
        <v>92</v>
      </c>
      <c r="C129" s="26"/>
      <c r="D129" s="124">
        <f>SUM(D130)</f>
        <v>0</v>
      </c>
    </row>
    <row r="130" spans="1:4" s="103" customFormat="1" ht="12.75" hidden="1">
      <c r="A130" s="36" t="s">
        <v>39</v>
      </c>
      <c r="B130" s="32" t="s">
        <v>92</v>
      </c>
      <c r="C130" s="32" t="s">
        <v>40</v>
      </c>
      <c r="D130" s="106">
        <f>SUM('№ 7'!F168)</f>
        <v>0</v>
      </c>
    </row>
    <row r="131" spans="1:4" s="98" customFormat="1" ht="25.5" hidden="1">
      <c r="A131" s="110" t="s">
        <v>227</v>
      </c>
      <c r="B131" s="96" t="s">
        <v>66</v>
      </c>
      <c r="C131" s="96"/>
      <c r="D131" s="105">
        <f>D132</f>
        <v>0</v>
      </c>
    </row>
    <row r="132" spans="1:4" s="103" customFormat="1" ht="12.75" hidden="1">
      <c r="A132" s="147" t="s">
        <v>39</v>
      </c>
      <c r="B132" s="151" t="s">
        <v>66</v>
      </c>
      <c r="C132" s="151" t="s">
        <v>40</v>
      </c>
      <c r="D132" s="152">
        <f>SUM('№ 7'!F97)</f>
        <v>0</v>
      </c>
    </row>
    <row r="133" spans="1:4" s="103" customFormat="1" ht="63.75" hidden="1">
      <c r="A133" s="149" t="s">
        <v>238</v>
      </c>
      <c r="B133" s="156" t="s">
        <v>239</v>
      </c>
      <c r="C133" s="156"/>
      <c r="D133" s="160">
        <f>SUM(D134)</f>
        <v>0</v>
      </c>
    </row>
    <row r="134" spans="1:4" s="103" customFormat="1" ht="12.75" hidden="1">
      <c r="A134" s="150" t="s">
        <v>27</v>
      </c>
      <c r="B134" s="157" t="s">
        <v>239</v>
      </c>
      <c r="C134" s="157" t="s">
        <v>29</v>
      </c>
      <c r="D134" s="158">
        <f>SUM('№ 7'!F66)</f>
        <v>0</v>
      </c>
    </row>
    <row r="135" spans="1:4" s="103" customFormat="1" ht="63.75">
      <c r="A135" s="149" t="s">
        <v>243</v>
      </c>
      <c r="B135" s="157" t="s">
        <v>244</v>
      </c>
      <c r="C135" s="157"/>
      <c r="D135" s="160">
        <f>SUM(D136)</f>
        <v>475</v>
      </c>
    </row>
    <row r="136" spans="1:4" s="103" customFormat="1" ht="12.75">
      <c r="A136" s="36" t="s">
        <v>39</v>
      </c>
      <c r="B136" s="157" t="s">
        <v>244</v>
      </c>
      <c r="C136" s="157" t="s">
        <v>40</v>
      </c>
      <c r="D136" s="158">
        <f>SUM('№ 7'!F68)</f>
        <v>475</v>
      </c>
    </row>
    <row r="137" spans="1:4" s="103" customFormat="1" ht="63.75">
      <c r="A137" s="149" t="s">
        <v>231</v>
      </c>
      <c r="B137" s="193" t="s">
        <v>232</v>
      </c>
      <c r="C137" s="193"/>
      <c r="D137" s="211">
        <f>SUM(D138)</f>
        <v>737</v>
      </c>
    </row>
    <row r="138" spans="1:4" s="103" customFormat="1" ht="12.75">
      <c r="A138" s="36" t="s">
        <v>30</v>
      </c>
      <c r="B138" s="157" t="s">
        <v>232</v>
      </c>
      <c r="C138" s="157" t="s">
        <v>28</v>
      </c>
      <c r="D138" s="212">
        <f>SUM('№ 7'!F122)</f>
        <v>737</v>
      </c>
    </row>
    <row r="139" spans="1:4" s="103" customFormat="1" ht="51">
      <c r="A139" s="188" t="s">
        <v>145</v>
      </c>
      <c r="B139" s="189" t="s">
        <v>146</v>
      </c>
      <c r="C139" s="189"/>
      <c r="D139" s="195">
        <f>SUM(D140)</f>
        <v>130</v>
      </c>
    </row>
    <row r="140" spans="1:4" s="103" customFormat="1" ht="12.75">
      <c r="A140" s="150" t="s">
        <v>27</v>
      </c>
      <c r="B140" s="190" t="s">
        <v>146</v>
      </c>
      <c r="C140" s="190" t="s">
        <v>29</v>
      </c>
      <c r="D140" s="191">
        <f>SUM('№ 7'!F81)</f>
        <v>130</v>
      </c>
    </row>
    <row r="141" spans="1:4" s="103" customFormat="1" ht="25.5">
      <c r="A141" s="188" t="s">
        <v>247</v>
      </c>
      <c r="B141" s="189" t="s">
        <v>248</v>
      </c>
      <c r="C141" s="189"/>
      <c r="D141" s="258">
        <f>SUM(D142)</f>
        <v>155</v>
      </c>
    </row>
    <row r="142" spans="1:4" s="103" customFormat="1" ht="12.75">
      <c r="A142" s="150" t="s">
        <v>27</v>
      </c>
      <c r="B142" s="190" t="s">
        <v>248</v>
      </c>
      <c r="C142" s="190" t="s">
        <v>29</v>
      </c>
      <c r="D142" s="191">
        <f>SUM('№ 7'!F83)</f>
        <v>155</v>
      </c>
    </row>
    <row r="143" spans="1:4" s="103" customFormat="1" ht="63.75">
      <c r="A143" s="149" t="s">
        <v>250</v>
      </c>
      <c r="B143" s="193" t="s">
        <v>237</v>
      </c>
      <c r="C143" s="193"/>
      <c r="D143" s="258">
        <f>SUM(D144)</f>
        <v>1100</v>
      </c>
    </row>
    <row r="144" spans="1:4" s="103" customFormat="1" ht="12.75">
      <c r="A144" s="36" t="s">
        <v>30</v>
      </c>
      <c r="B144" s="157" t="s">
        <v>237</v>
      </c>
      <c r="C144" s="157" t="s">
        <v>28</v>
      </c>
      <c r="D144" s="191">
        <f>SUM('№ 7'!F114)</f>
        <v>1100</v>
      </c>
    </row>
    <row r="145" spans="1:4" s="103" customFormat="1" ht="63.75">
      <c r="A145" s="149" t="s">
        <v>251</v>
      </c>
      <c r="B145" s="193" t="s">
        <v>252</v>
      </c>
      <c r="C145" s="193"/>
      <c r="D145" s="258">
        <f>SUM(D146)</f>
        <v>57.895</v>
      </c>
    </row>
    <row r="146" spans="1:4" s="103" customFormat="1" ht="12.75">
      <c r="A146" s="36" t="s">
        <v>30</v>
      </c>
      <c r="B146" s="157" t="s">
        <v>252</v>
      </c>
      <c r="C146" s="157" t="s">
        <v>28</v>
      </c>
      <c r="D146" s="191">
        <f>SUM('№ 7'!F116)</f>
        <v>57.895</v>
      </c>
    </row>
    <row r="147" spans="1:4" s="103" customFormat="1" ht="25.5" hidden="1">
      <c r="A147" s="192" t="s">
        <v>228</v>
      </c>
      <c r="B147" s="193" t="s">
        <v>135</v>
      </c>
      <c r="C147" s="157"/>
      <c r="D147" s="194">
        <f>D148</f>
        <v>0</v>
      </c>
    </row>
    <row r="148" spans="1:4" s="103" customFormat="1" ht="12.75" customHeight="1" hidden="1">
      <c r="A148" s="150" t="s">
        <v>27</v>
      </c>
      <c r="B148" s="157" t="s">
        <v>135</v>
      </c>
      <c r="C148" s="157" t="s">
        <v>29</v>
      </c>
      <c r="D148" s="158">
        <f>SUM('№ 7'!F52)</f>
        <v>0</v>
      </c>
    </row>
    <row r="149" spans="1:4" s="103" customFormat="1" ht="45.75" customHeight="1" hidden="1">
      <c r="A149" s="192" t="s">
        <v>173</v>
      </c>
      <c r="B149" s="193" t="s">
        <v>174</v>
      </c>
      <c r="C149" s="193"/>
      <c r="D149" s="160">
        <f>SUM(D150)</f>
        <v>0</v>
      </c>
    </row>
    <row r="150" spans="1:4" s="103" customFormat="1" ht="12.75" customHeight="1" hidden="1">
      <c r="A150" s="150" t="s">
        <v>27</v>
      </c>
      <c r="B150" s="157" t="s">
        <v>174</v>
      </c>
      <c r="C150" s="157" t="s">
        <v>28</v>
      </c>
      <c r="D150" s="158">
        <f>SUM('№ 7'!F50)</f>
        <v>0</v>
      </c>
    </row>
    <row r="151" spans="1:4" s="102" customFormat="1" ht="15.75" customHeight="1">
      <c r="A151" s="271" t="s">
        <v>96</v>
      </c>
      <c r="B151" s="271"/>
      <c r="C151" s="271"/>
      <c r="D151" s="236">
        <f>D95+D24</f>
        <v>61912.612</v>
      </c>
    </row>
  </sheetData>
  <sheetProtection/>
  <mergeCells count="19">
    <mergeCell ref="A7:D7"/>
    <mergeCell ref="A8:D8"/>
    <mergeCell ref="A9:D9"/>
    <mergeCell ref="A1:D1"/>
    <mergeCell ref="A2:D2"/>
    <mergeCell ref="A3:D3"/>
    <mergeCell ref="A4:D4"/>
    <mergeCell ref="A5:D5"/>
    <mergeCell ref="A6:D6"/>
    <mergeCell ref="A10:D10"/>
    <mergeCell ref="A19:D19"/>
    <mergeCell ref="A151:C151"/>
    <mergeCell ref="A13:D13"/>
    <mergeCell ref="A16:D16"/>
    <mergeCell ref="A17:D17"/>
    <mergeCell ref="A18:D18"/>
    <mergeCell ref="A14:D14"/>
    <mergeCell ref="A11:D11"/>
    <mergeCell ref="A12:D12"/>
  </mergeCells>
  <printOptions/>
  <pageMargins left="0.75" right="0.3" top="0.54" bottom="0.36" header="0.5" footer="0.2"/>
  <pageSetup fitToHeight="6" fitToWidth="1" horizontalDpi="600" verticalDpi="600" orientation="portrait" paperSize="9" scale="8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2021-04-01T08:35:51Z</cp:lastPrinted>
  <dcterms:modified xsi:type="dcterms:W3CDTF">2021-04-01T08:42:25Z</dcterms:modified>
  <cp:category/>
  <cp:version/>
  <cp:contentType/>
  <cp:contentStatus/>
</cp:coreProperties>
</file>