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2"/>
  </bookViews>
  <sheets>
    <sheet name="№ 6" sheetId="1" r:id="rId1"/>
    <sheet name="№ 8" sheetId="2" r:id="rId2"/>
    <sheet name="№ 10" sheetId="3" r:id="rId3"/>
  </sheets>
  <definedNames>
    <definedName name="_xlnm.Print_Titles" localSheetId="2">'№ 10'!$22:$22</definedName>
    <definedName name="_xlnm.Print_Titles" localSheetId="0">'№ 6'!$19:$19</definedName>
    <definedName name="_xlnm.Print_Titles" localSheetId="1">'№ 8'!$21:$21</definedName>
  </definedNames>
  <calcPr fullCalcOnLoad="1"/>
</workbook>
</file>

<file path=xl/sharedStrings.xml><?xml version="1.0" encoding="utf-8"?>
<sst xmlns="http://schemas.openxmlformats.org/spreadsheetml/2006/main" count="1332" uniqueCount="203">
  <si>
    <t>городского поселения "Пушкиногорье"</t>
  </si>
  <si>
    <t>ВЕДОМСТВЕННАЯ СТРУКТУРА</t>
  </si>
  <si>
    <t>тыс.руб.</t>
  </si>
  <si>
    <t xml:space="preserve">Наименование </t>
  </si>
  <si>
    <t>КВСР</t>
  </si>
  <si>
    <t xml:space="preserve">Рз </t>
  </si>
  <si>
    <t>ПЗ</t>
  </si>
  <si>
    <t>ЦСР</t>
  </si>
  <si>
    <t>ВР</t>
  </si>
  <si>
    <t>Администрация городского поселения "Пушкиногорье"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</si>
  <si>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</si>
  <si>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</si>
  <si>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</si>
  <si>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</si>
  <si>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</si>
  <si>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</si>
  <si>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</si>
  <si>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</si>
  <si>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</si>
  <si>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</si>
  <si>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90 9 00 00930</t>
  </si>
  <si>
    <t>90 9 00 00940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</si>
  <si>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</si>
  <si>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04</t>
  </si>
  <si>
    <t>01 1 01 00910</t>
  </si>
  <si>
    <t>Закупка товаров, работ и услуг для государственных (муниципальных) нужд</t>
  </si>
  <si>
    <t>800</t>
  </si>
  <si>
    <t>200</t>
  </si>
  <si>
    <t>Иные бюджетные ассигнования</t>
  </si>
  <si>
    <t>01 1 01 00920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</si>
  <si>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</si>
  <si>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90 9 00 10000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</si>
  <si>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</si>
  <si>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</si>
  <si>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</si>
  <si>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</si>
  <si>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</si>
  <si>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01 1 01 81000</t>
  </si>
  <si>
    <t>Межбюджетные трансферты</t>
  </si>
  <si>
    <t>500</t>
  </si>
  <si>
    <t>Обеспечение проведения выборов и референдумов</t>
  </si>
  <si>
    <t>07</t>
  </si>
  <si>
    <t xml:space="preserve">Проведение выборов гдавы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</si>
  <si>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75 6 7019</t>
  </si>
  <si>
    <t>Резервные фонды</t>
  </si>
  <si>
    <t>11</t>
  </si>
  <si>
    <t>Дугие общегосударственные вопросы</t>
  </si>
  <si>
    <t>13</t>
  </si>
  <si>
    <t>01 1 01 25500</t>
  </si>
  <si>
    <t>НАЦИОНАЛЬНАЯ ОБОРОНА</t>
  </si>
  <si>
    <t>Мобилизационная и вневойсковая подготовка</t>
  </si>
  <si>
    <t>01 1 02 51180</t>
  </si>
  <si>
    <t xml:space="preserve">НАЦИОНАЛЬНАЯ  БЕЗОПАСНОСТЬ  И  ПРАВООХРАНИТЕЛЬНАЯ  ДЕЯТЕЛЬНОСТЬ 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</si>
  <si>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</si>
  <si>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</si>
  <si>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</si>
  <si>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90 9 00 21000</t>
  </si>
  <si>
    <t>НАЦИОНАЛЬНАЯ ЭКОНОМИКА</t>
  </si>
  <si>
    <t>Дорожное хозяйство</t>
  </si>
  <si>
    <t>09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</si>
  <si>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</si>
  <si>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90 9 00 82000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</si>
  <si>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 (обязательства прошлых лет)</t>
  </si>
  <si>
    <t>90 9 00 82001</t>
  </si>
  <si>
    <t>Другие вопросы в области национальной экономики</t>
  </si>
  <si>
    <t>12</t>
  </si>
  <si>
    <t>Межбюджетные трансферты на решение вопросов в части территориального планирования и градостроительного зонирования в рамках непрограммного направления деятельности "Иные непрограммные направления деятельности органов местного самоуправления поселения"</t>
  </si>
  <si>
    <t>90 9 00 89000</t>
  </si>
  <si>
    <t>ЖИЛИЩНО-КОММУНАЛЬНОЕ ХОЗЯЙСТВО</t>
  </si>
  <si>
    <t>05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</si>
  <si>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</si>
  <si>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</si>
  <si>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90 9 00 23000</t>
  </si>
  <si>
    <t>Коммунальное хозяйство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</si>
  <si>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</si>
  <si>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90 9 00 83000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</si>
  <si>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</si>
  <si>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90 9 00 84000</t>
  </si>
  <si>
    <t>Межбюджетные трансферты на решение вопросов местного значения по водоснабжению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</si>
  <si>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90 9 00 87000</t>
  </si>
  <si>
    <t>Благоустройство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</si>
  <si>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</si>
  <si>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</si>
  <si>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01 2 01 22000</t>
  </si>
  <si>
    <t>01 2 02 22000</t>
  </si>
  <si>
    <t>01 2 03 22000</t>
  </si>
  <si>
    <t>01 2 04 22000</t>
  </si>
  <si>
    <t>Межбюдетные трансферты на выполнение работ по установке пандуса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</si>
  <si>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90 9 00 86000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</si>
  <si>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</si>
  <si>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</si>
  <si>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</si>
  <si>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</si>
  <si>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90 9 00 85000</t>
  </si>
  <si>
    <t>90 9 00 88000</t>
  </si>
  <si>
    <t>СОЦИАЛЬНАЯ ПОЛИТИКА</t>
  </si>
  <si>
    <t>Пенсионное обеспечение</t>
  </si>
  <si>
    <t>01 1 01 25400</t>
  </si>
  <si>
    <t>ВСЕГО расходов</t>
  </si>
  <si>
    <t>к Решению Собрания депутатов</t>
  </si>
  <si>
    <t>«О внесении изменений и дополнений</t>
  </si>
  <si>
    <t>в Решение Собрания депутатов</t>
  </si>
  <si>
    <t xml:space="preserve">"О бюджете муниципального образования </t>
  </si>
  <si>
    <t xml:space="preserve">Распределение расходов бюджета поселения </t>
  </si>
  <si>
    <t>по разделам, подразделам, целевым статьям расходов, видам расходов</t>
  </si>
  <si>
    <t>РЗ</t>
  </si>
  <si>
    <t xml:space="preserve">01 1 01 81000 </t>
  </si>
  <si>
    <t>Резервные  фонды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</si>
  <si>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</si>
  <si>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</si>
  <si>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Распределение</t>
  </si>
  <si>
    <t>бюджетных ассигнований по целевым статьям (муниципальным программам</t>
  </si>
  <si>
    <t xml:space="preserve">городского поселения "Пушкиногорье" и непрограммным направлениям деятельности), </t>
  </si>
  <si>
    <t>01 0 00 00000</t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</si>
  <si>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"Обеспечение функционирования администрации городского поселения</t>
    </r>
    <r>
      <rPr>
        <sz val="10"/>
        <color indexed="8"/>
        <rFont val="Arial"/>
        <family val="2"/>
      </rPr>
      <t>"</t>
    </r>
  </si>
  <si>
    <t>01 1 00 00000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</si>
  <si>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"Функционирование   администрации муниципального образования, совершенствование и развитие бюджетного процесса"</t>
    </r>
  </si>
  <si>
    <t>01 1 01 00000</t>
  </si>
  <si>
    <t>Межбюджетные трансферты на решение вопросов в содержания специалистов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</si>
  <si>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"Реализация переданных государственных полномочий по первичному воинскому учету"</t>
    </r>
  </si>
  <si>
    <t>01 1 02 00000</t>
  </si>
  <si>
    <t>01 1 02 511180</t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</si>
  <si>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"Комплексное благоустройство городского поселения</t>
    </r>
    <r>
      <rPr>
        <sz val="10"/>
        <color indexed="8"/>
        <rFont val="Arial"/>
        <family val="2"/>
      </rPr>
      <t>"</t>
    </r>
  </si>
  <si>
    <t>01 2 00 00000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</si>
  <si>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"Обслуживание уличного освещения"</t>
    </r>
  </si>
  <si>
    <t>01 2 01 00000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</si>
  <si>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"Озеленение городского поселения"</t>
    </r>
  </si>
  <si>
    <t>01 2 02 00000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</si>
  <si>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"Организация и содержание мест захоронения"</t>
    </r>
  </si>
  <si>
    <t>01 2 03 00000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</si>
  <si>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"Прочие мероприятия по благоустройству"</t>
    </r>
  </si>
  <si>
    <t>01 2 04 0000</t>
  </si>
  <si>
    <t>Непрограммные расходы</t>
  </si>
  <si>
    <t>90 9 00 00000</t>
  </si>
  <si>
    <t>01 2 04 L5550</t>
  </si>
  <si>
    <t>Межбюджетные трансферты на организацию библиотечного обслуживания населения, комплектование и обеспечение сохранности библиотечных фондов библиотек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</si>
  <si>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90 9 00 90000</t>
  </si>
  <si>
    <t>Проведение выборов в представительные органы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</si>
  <si>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</si>
  <si>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</si>
  <si>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01 2 F2 55550</t>
  </si>
  <si>
    <t>01 1 01 25900</t>
  </si>
  <si>
    <t xml:space="preserve">01 1 01 25900 </t>
  </si>
  <si>
    <t>Выполнение прочих функций органов местного самоуправления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</si>
  <si>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90 9 00 20000</t>
  </si>
  <si>
    <t>"Пушкиногорье" на 2020 год</t>
  </si>
  <si>
    <t>и на плановый период 2021 и 2022 годов"</t>
  </si>
  <si>
    <t>от 25.12.2019 г. № 181</t>
  </si>
  <si>
    <t>с изменениями, внесенными  13.02.2020 № 207</t>
  </si>
  <si>
    <t>Сельское хозяйство и рыболовство</t>
  </si>
  <si>
    <t>Расходы на ликвидацию очагов сорного растения борщевик Сосновского за счет средств бюджета субъекта в рамках непрограммного направления деятельности  «Иные непрограммные направления деятельности органов местного самоуправления поселения»</t>
  </si>
  <si>
    <t>90 9 00 41570</t>
  </si>
  <si>
    <t>Строительство, реконструкция, капитальный ремонт, ремонт и содержание действующей сети автомобильных дорог общего пользования и искусственных сооружений на них 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</si>
  <si>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01 2 06 24100</t>
  </si>
  <si>
    <t>Выполнение полномочий, передаваемые бюджетам поселений из бюджета района на содержание автомобильных дорог общего пользования местного значения и сооружений на них, нацеленное на обеспечение их проезжаемости и безопасности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</si>
  <si>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01 2 06 84100</t>
  </si>
  <si>
    <t>Осуществление дорожной деятельности,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области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</si>
  <si>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01 2 06 41190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</si>
  <si>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"Первичные меры пожарной безопасности"</t>
    </r>
  </si>
  <si>
    <t>01 2 05 0000</t>
  </si>
  <si>
    <t>Обеспечение первичных мер пожарной безопасности в границах населенных пунктов поселения 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</si>
  <si>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01 2 05 21000</t>
  </si>
  <si>
    <r>
      <t xml:space="preserve">Основное мероприятие </t>
    </r>
    <r>
      <rPr>
        <sz val="10"/>
        <color indexed="8"/>
        <rFont val="Arial"/>
        <family val="2"/>
      </rPr>
      <t>"Строительство, реконструкция, капитальный ремонт, ремонт и содержание действующей сети автомобильных дорог общего пользования и искусственных сооружений на них"</t>
    </r>
  </si>
  <si>
    <t>01 2 06 00000</t>
  </si>
  <si>
    <r>
      <t xml:space="preserve">Основное мероприятие </t>
    </r>
    <r>
      <rPr>
        <sz val="10"/>
        <color indexed="8"/>
        <rFont val="Arial"/>
        <family val="2"/>
      </rPr>
      <t>"Организация в границах поселения теплоснабжения населения"</t>
    </r>
  </si>
  <si>
    <t>01 2 07 00000</t>
  </si>
  <si>
    <t>Организация в границах поселения теплоснабжения населения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</si>
  <si>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01 2 07 84000</t>
  </si>
  <si>
    <r>
      <t xml:space="preserve">Основное мероприятие </t>
    </r>
    <r>
      <rPr>
        <sz val="10"/>
        <color indexed="8"/>
        <rFont val="Arial"/>
        <family val="2"/>
      </rPr>
      <t>"Организация в границах поселения водоснабжения населения"</t>
    </r>
  </si>
  <si>
    <t>01 2 08 00000</t>
  </si>
  <si>
    <t>Возмещение затрат по содержанию систем и объектов водоснабжения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</si>
  <si>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01 2 08 23100</t>
  </si>
  <si>
    <t>Строительство, реконструкция и капитальный ремонт объектов водоотведения и очитки сточных вод в рамках непрограммного направления деятельности "Иные непрограммные направления деятельности органов местного самоуправления поселения</t>
  </si>
  <si>
    <t>01 2 08 45010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</si>
  <si>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</si>
  <si>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</si>
  <si>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</si>
  <si>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ежемесячные гарантированные компенсационные выплаты в целях обеспечения условий для соблюдения установленых законодательством запретов и ограничений, стимулирования повышения профессионального уровня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</si>
  <si>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</si>
  <si>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</si>
  <si>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</si>
  <si>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</si>
  <si>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</si>
  <si>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Поддержка муниципальных программ формирования современной городской среды за счет субсидии из федерального бюджета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</si>
  <si>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Софинансирование за счет собственных средств субсидии из федерального бюджета на поддержку формирования современной городской среды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</si>
  <si>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</si>
  <si>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 xml:space="preserve">Муниципальная программа городского поселения «Комплексное социально-экономическое развитие городского поселения «Пушкиногорье» на 2019-2023 годы»
</t>
  </si>
  <si>
    <t>90 9 00 45010</t>
  </si>
  <si>
    <t>"Пушкиногорье" на 2020 год"</t>
  </si>
  <si>
    <t>Другие вопросы в области жилищно-коммунального хозяйства</t>
  </si>
  <si>
    <t xml:space="preserve">Приложение № 6 </t>
  </si>
  <si>
    <t>2021 год</t>
  </si>
  <si>
    <t>2022 год</t>
  </si>
  <si>
    <t>расходов бюджета поселения на плановый период 2021 и 2022 годов</t>
  </si>
  <si>
    <t>Приложение № 8</t>
  </si>
  <si>
    <t>на плановый период 2021 и 2022 годов</t>
  </si>
  <si>
    <t>группам видов расходов классификации расходов бюджета поселения</t>
  </si>
  <si>
    <t>Приложение № 10</t>
  </si>
  <si>
    <t>02.06.2020 № 211; 30.07.2020 № 223;</t>
  </si>
  <si>
    <t>10.09.2020 г. № 232</t>
  </si>
  <si>
    <t>№ 20  от 01.12.2020г.</t>
  </si>
  <si>
    <t>№  20 от 01.12.2020г.</t>
  </si>
  <si>
    <t>№ 20 от 01.12.2020г.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</si>
</sst>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\-?_р_._-;_-@_-"/>
    <numFmt numFmtId="175" formatCode="_-* #,##0.00&quot;р.&quot;_-;\-* #,##0.00&quot;р.&quot;_-;_-* \-??&quot;р.&quot;_-;_-@_-"/>
    <numFmt numFmtId="176" formatCode="#,##0.0"/>
    <numFmt numFmtId="177" formatCode="_-* #,##0.00_р_._-;\-* #,##0.00_р_._-;_-* \-?_р_._-;_-@_-"/>
    <numFmt numFmtId="178" formatCode="_-* #,##0.000_р_._-;\-* #,##0.000_р_._-;_-* \-?_р_._-;_-@_-"/>
    <numFmt numFmtId="179" formatCode="_-* #,##0.0000_р_._-;\-* #,##0.0000_р_._-;_-* \-?_р_._-;_-@_-"/>
    <numFmt numFmtId="180" formatCode="_-* #,##0.00000_р_._-;\-* #,##0.00000_р_._-;_-* \-?_р_._-;_-@_-"/>
    <numFmt numFmtId="181" formatCode="_-* #,##0.0_р_._-;\-* #,##0.0_р_._-;_-* &quot;-&quot;?_р_._-;_-@_-"/>
    <numFmt numFmtId="182" formatCode="_-* #,##0.00000_р_._-;\-* #,##0.00000_р_._-;_-* &quot;-&quot;?????_р_._-;_-@_-"/>
    <numFmt numFmtId="183" formatCode="_-* #,##0_р_._-;\-* #,##0_р_._-;_-* \-?_р_._-;_-@_-"/>
    <numFmt numFmtId="184" formatCode="_-* #,##0.000000_р_._-;\-* #,##0.000000_р_._-;_-* \-?_р_._-;_-@_-"/>
    <numFmt numFmtId="185" formatCode="#,##0.00000_ ;\-#,##0.00000\ "/>
    <numFmt numFmtId="186" formatCode="_-* #,##0.0\ _₽_-;\-* #,##0.0\ _₽_-;_-* &quot;-&quot;?\ _₽_-;_-@_-"/>
    <numFmt numFmtId="187" formatCode="_-* #,##0.00000\ _₽_-;\-* #,##0.00000\ _₽_-;_-* &quot;-&quot;?????\ _₽_-;_-@_-"/>
  </numFmts>
  <fonts count="63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color indexed="8"/>
      <name val="Arial"/>
      <family val="2"/>
    </font>
    <font>
      <sz val="8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 Cyr"/>
      <family val="2"/>
    </font>
    <font>
      <b/>
      <i/>
      <sz val="10"/>
      <name val="Arial Cyr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i/>
      <sz val="10"/>
      <color indexed="18"/>
      <name val="Arial Cyr"/>
      <family val="2"/>
    </font>
    <font>
      <sz val="8"/>
      <name val="Arial Cyr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 Cyr"/>
      <family val="2"/>
    </font>
    <font>
      <b/>
      <sz val="13"/>
      <color indexed="8"/>
      <name val="Arial Cyr"/>
      <family val="2"/>
    </font>
    <font>
      <sz val="9"/>
      <color indexed="8"/>
      <name val="Arial Cyr"/>
      <family val="2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2"/>
      <color indexed="8"/>
      <name val="Arial Cyr"/>
      <family val="2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/>
    </xf>
    <xf numFmtId="49" fontId="5" fillId="34" borderId="10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174" fontId="10" fillId="35" borderId="10" xfId="0" applyNumberFormat="1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center" vertical="center" wrapText="1"/>
    </xf>
    <xf numFmtId="174" fontId="9" fillId="35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center" wrapText="1"/>
    </xf>
    <xf numFmtId="174" fontId="4" fillId="35" borderId="10" xfId="0" applyNumberFormat="1" applyFont="1" applyFill="1" applyBorder="1" applyAlignment="1">
      <alignment horizontal="right" vertical="center"/>
    </xf>
    <xf numFmtId="0" fontId="9" fillId="35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wrapText="1"/>
    </xf>
    <xf numFmtId="0" fontId="5" fillId="0" borderId="0" xfId="0" applyFont="1" applyAlignment="1">
      <alignment/>
    </xf>
    <xf numFmtId="49" fontId="4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wrapText="1"/>
    </xf>
    <xf numFmtId="0" fontId="4" fillId="35" borderId="10" xfId="0" applyNumberFormat="1" applyFont="1" applyFill="1" applyBorder="1" applyAlignment="1" applyProtection="1">
      <alignment vertical="top" wrapText="1"/>
      <protection locked="0"/>
    </xf>
    <xf numFmtId="49" fontId="4" fillId="35" borderId="10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vertical="top" wrapText="1"/>
    </xf>
    <xf numFmtId="49" fontId="9" fillId="3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14" fillId="34" borderId="10" xfId="0" applyFont="1" applyFill="1" applyBorder="1" applyAlignment="1">
      <alignment wrapText="1"/>
    </xf>
    <xf numFmtId="0" fontId="17" fillId="0" borderId="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172" fontId="20" fillId="0" borderId="0" xfId="42" applyFont="1" applyFill="1" applyBorder="1" applyAlignment="1" applyProtection="1">
      <alignment horizontal="center"/>
      <protection/>
    </xf>
    <xf numFmtId="176" fontId="4" fillId="0" borderId="10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174" fontId="6" fillId="0" borderId="12" xfId="0" applyNumberFormat="1" applyFont="1" applyBorder="1" applyAlignment="1">
      <alignment horizontal="left" vertical="center" wrapText="1"/>
    </xf>
    <xf numFmtId="0" fontId="22" fillId="33" borderId="12" xfId="0" applyNumberFormat="1" applyFont="1" applyFill="1" applyBorder="1" applyAlignment="1">
      <alignment horizontal="left" vertical="top" wrapText="1"/>
    </xf>
    <xf numFmtId="0" fontId="23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4" fontId="23" fillId="33" borderId="12" xfId="0" applyNumberFormat="1" applyFont="1" applyFill="1" applyBorder="1" applyAlignment="1">
      <alignment horizontal="right" vertical="center" wrapText="1"/>
    </xf>
    <xf numFmtId="0" fontId="24" fillId="34" borderId="12" xfId="0" applyFont="1" applyFill="1" applyBorder="1" applyAlignment="1">
      <alignment horizontal="right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74" fontId="24" fillId="34" borderId="12" xfId="0" applyNumberFormat="1" applyFont="1" applyFill="1" applyBorder="1" applyAlignment="1">
      <alignment horizontal="right" vertical="center" wrapText="1"/>
    </xf>
    <xf numFmtId="0" fontId="26" fillId="36" borderId="12" xfId="0" applyFont="1" applyFill="1" applyBorder="1" applyAlignment="1">
      <alignment horizontal="right" vertical="center" wrapText="1"/>
    </xf>
    <xf numFmtId="0" fontId="24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174" fontId="24" fillId="36" borderId="1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8" fillId="0" borderId="12" xfId="0" applyFont="1" applyBorder="1" applyAlignment="1">
      <alignment wrapText="1"/>
    </xf>
    <xf numFmtId="49" fontId="9" fillId="0" borderId="12" xfId="0" applyNumberFormat="1" applyFont="1" applyBorder="1" applyAlignment="1">
      <alignment horizontal="center" vertical="center" wrapText="1"/>
    </xf>
    <xf numFmtId="174" fontId="9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2" xfId="0" applyNumberFormat="1" applyFont="1" applyBorder="1" applyAlignment="1">
      <alignment vertical="top" wrapText="1"/>
    </xf>
    <xf numFmtId="174" fontId="4" fillId="35" borderId="12" xfId="0" applyNumberFormat="1" applyFont="1" applyFill="1" applyBorder="1" applyAlignment="1">
      <alignment horizontal="right" vertical="center" wrapText="1"/>
    </xf>
    <xf numFmtId="174" fontId="9" fillId="35" borderId="12" xfId="0" applyNumberFormat="1" applyFont="1" applyFill="1" applyBorder="1" applyAlignment="1">
      <alignment horizontal="right" vertical="center" wrapText="1"/>
    </xf>
    <xf numFmtId="0" fontId="11" fillId="35" borderId="12" xfId="0" applyFont="1" applyFill="1" applyBorder="1" applyAlignment="1">
      <alignment wrapText="1"/>
    </xf>
    <xf numFmtId="49" fontId="10" fillId="0" borderId="12" xfId="0" applyNumberFormat="1" applyFont="1" applyBorder="1" applyAlignment="1">
      <alignment horizontal="center" vertical="center" wrapText="1"/>
    </xf>
    <xf numFmtId="174" fontId="10" fillId="35" borderId="12" xfId="0" applyNumberFormat="1" applyFont="1" applyFill="1" applyBorder="1" applyAlignment="1">
      <alignment horizontal="right" vertical="center" wrapText="1"/>
    </xf>
    <xf numFmtId="0" fontId="10" fillId="0" borderId="12" xfId="0" applyFont="1" applyBorder="1" applyAlignment="1">
      <alignment vertical="top" wrapText="1"/>
    </xf>
    <xf numFmtId="49" fontId="4" fillId="35" borderId="12" xfId="0" applyNumberFormat="1" applyFont="1" applyFill="1" applyBorder="1" applyAlignment="1">
      <alignment horizontal="center" vertical="center" wrapText="1"/>
    </xf>
    <xf numFmtId="49" fontId="9" fillId="35" borderId="12" xfId="0" applyNumberFormat="1" applyFont="1" applyFill="1" applyBorder="1" applyAlignment="1">
      <alignment horizontal="center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174" fontId="5" fillId="36" borderId="12" xfId="0" applyNumberFormat="1" applyFont="1" applyFill="1" applyBorder="1" applyAlignment="1">
      <alignment horizontal="right" vertical="center" wrapText="1"/>
    </xf>
    <xf numFmtId="0" fontId="4" fillId="35" borderId="12" xfId="0" applyFont="1" applyFill="1" applyBorder="1" applyAlignment="1">
      <alignment horizontal="left" vertical="top" wrapText="1"/>
    </xf>
    <xf numFmtId="0" fontId="0" fillId="35" borderId="0" xfId="0" applyFont="1" applyFill="1" applyAlignment="1">
      <alignment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174" fontId="4" fillId="34" borderId="12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Border="1" applyAlignment="1">
      <alignment vertical="top" wrapText="1"/>
    </xf>
    <xf numFmtId="0" fontId="9" fillId="35" borderId="0" xfId="0" applyFont="1" applyFill="1" applyAlignment="1">
      <alignment wrapText="1"/>
    </xf>
    <xf numFmtId="0" fontId="27" fillId="0" borderId="0" xfId="0" applyFont="1" applyAlignment="1">
      <alignment wrapText="1"/>
    </xf>
    <xf numFmtId="174" fontId="4" fillId="35" borderId="12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wrapText="1"/>
    </xf>
    <xf numFmtId="0" fontId="22" fillId="33" borderId="14" xfId="0" applyFont="1" applyFill="1" applyBorder="1" applyAlignment="1">
      <alignment wrapText="1"/>
    </xf>
    <xf numFmtId="0" fontId="11" fillId="0" borderId="15" xfId="0" applyFont="1" applyBorder="1" applyAlignment="1">
      <alignment wrapText="1"/>
    </xf>
    <xf numFmtId="0" fontId="8" fillId="0" borderId="15" xfId="0" applyFont="1" applyBorder="1" applyAlignment="1">
      <alignment wrapText="1"/>
    </xf>
    <xf numFmtId="49" fontId="9" fillId="0" borderId="13" xfId="0" applyNumberFormat="1" applyFont="1" applyBorder="1" applyAlignment="1">
      <alignment horizontal="center" vertical="center" wrapText="1"/>
    </xf>
    <xf numFmtId="174" fontId="9" fillId="35" borderId="13" xfId="0" applyNumberFormat="1" applyFont="1" applyFill="1" applyBorder="1" applyAlignment="1">
      <alignment horizontal="right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27" fillId="33" borderId="14" xfId="0" applyNumberFormat="1" applyFont="1" applyFill="1" applyBorder="1" applyAlignment="1">
      <alignment horizontal="center" vertical="center" wrapText="1"/>
    </xf>
    <xf numFmtId="174" fontId="3" fillId="33" borderId="14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174" fontId="9" fillId="35" borderId="15" xfId="0" applyNumberFormat="1" applyFont="1" applyFill="1" applyBorder="1" applyAlignment="1">
      <alignment horizontal="right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174" fontId="4" fillId="35" borderId="15" xfId="0" applyNumberFormat="1" applyFont="1" applyFill="1" applyBorder="1" applyAlignment="1">
      <alignment horizontal="right" vertical="center" wrapText="1"/>
    </xf>
    <xf numFmtId="49" fontId="9" fillId="37" borderId="10" xfId="0" applyNumberFormat="1" applyFont="1" applyFill="1" applyBorder="1" applyAlignment="1">
      <alignment horizontal="center" vertical="center"/>
    </xf>
    <xf numFmtId="49" fontId="9" fillId="37" borderId="10" xfId="0" applyNumberFormat="1" applyFont="1" applyFill="1" applyBorder="1" applyAlignment="1">
      <alignment horizontal="center" vertical="center" wrapText="1"/>
    </xf>
    <xf numFmtId="174" fontId="9" fillId="37" borderId="10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0" fontId="5" fillId="0" borderId="10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right" vertical="center" wrapText="1"/>
    </xf>
    <xf numFmtId="0" fontId="4" fillId="38" borderId="10" xfId="0" applyNumberFormat="1" applyFont="1" applyFill="1" applyBorder="1" applyAlignment="1">
      <alignment vertical="top" wrapText="1"/>
    </xf>
    <xf numFmtId="49" fontId="4" fillId="38" borderId="10" xfId="0" applyNumberFormat="1" applyFont="1" applyFill="1" applyBorder="1" applyAlignment="1">
      <alignment horizontal="center" vertical="center" wrapText="1"/>
    </xf>
    <xf numFmtId="49" fontId="9" fillId="38" borderId="10" xfId="0" applyNumberFormat="1" applyFont="1" applyFill="1" applyBorder="1" applyAlignment="1">
      <alignment horizontal="center" vertical="center" wrapText="1"/>
    </xf>
    <xf numFmtId="174" fontId="3" fillId="35" borderId="14" xfId="0" applyNumberFormat="1" applyFont="1" applyFill="1" applyBorder="1" applyAlignment="1">
      <alignment horizontal="right" wrapText="1"/>
    </xf>
    <xf numFmtId="0" fontId="4" fillId="38" borderId="15" xfId="0" applyNumberFormat="1" applyFont="1" applyFill="1" applyBorder="1" applyAlignment="1">
      <alignment vertical="top" wrapText="1"/>
    </xf>
    <xf numFmtId="49" fontId="4" fillId="38" borderId="15" xfId="0" applyNumberFormat="1" applyFont="1" applyFill="1" applyBorder="1" applyAlignment="1">
      <alignment horizontal="center" vertical="center" wrapText="1"/>
    </xf>
    <xf numFmtId="49" fontId="9" fillId="38" borderId="15" xfId="0" applyNumberFormat="1" applyFont="1" applyFill="1" applyBorder="1" applyAlignment="1">
      <alignment horizontal="center" vertical="center" wrapText="1"/>
    </xf>
    <xf numFmtId="174" fontId="9" fillId="0" borderId="15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center" wrapText="1"/>
    </xf>
    <xf numFmtId="174" fontId="4" fillId="35" borderId="15" xfId="0" applyNumberFormat="1" applyFont="1" applyFill="1" applyBorder="1" applyAlignment="1">
      <alignment horizontal="right" vertical="center" wrapText="1"/>
    </xf>
    <xf numFmtId="174" fontId="4" fillId="38" borderId="15" xfId="0" applyNumberFormat="1" applyFont="1" applyFill="1" applyBorder="1" applyAlignment="1">
      <alignment horizontal="left" vertical="center"/>
    </xf>
    <xf numFmtId="0" fontId="5" fillId="38" borderId="10" xfId="0" applyFont="1" applyFill="1" applyBorder="1" applyAlignment="1">
      <alignment horizontal="center" vertical="center" wrapText="1"/>
    </xf>
    <xf numFmtId="49" fontId="4" fillId="38" borderId="10" xfId="0" applyNumberFormat="1" applyFont="1" applyFill="1" applyBorder="1" applyAlignment="1">
      <alignment horizontal="center" vertical="center"/>
    </xf>
    <xf numFmtId="49" fontId="5" fillId="38" borderId="10" xfId="0" applyNumberFormat="1" applyFont="1" applyFill="1" applyBorder="1" applyAlignment="1">
      <alignment horizontal="center" vertical="center" wrapText="1"/>
    </xf>
    <xf numFmtId="49" fontId="9" fillId="38" borderId="10" xfId="0" applyNumberFormat="1" applyFont="1" applyFill="1" applyBorder="1" applyAlignment="1">
      <alignment horizontal="center" vertical="center"/>
    </xf>
    <xf numFmtId="174" fontId="5" fillId="36" borderId="12" xfId="0" applyNumberFormat="1" applyFont="1" applyFill="1" applyBorder="1" applyAlignment="1">
      <alignment horizontal="left" vertical="center" wrapText="1"/>
    </xf>
    <xf numFmtId="174" fontId="9" fillId="35" borderId="12" xfId="0" applyNumberFormat="1" applyFont="1" applyFill="1" applyBorder="1" applyAlignment="1">
      <alignment horizontal="left" vertical="center" wrapText="1"/>
    </xf>
    <xf numFmtId="0" fontId="26" fillId="36" borderId="13" xfId="0" applyFont="1" applyFill="1" applyBorder="1" applyAlignment="1">
      <alignment horizontal="right" vertical="center" wrapText="1"/>
    </xf>
    <xf numFmtId="49" fontId="5" fillId="36" borderId="13" xfId="0" applyNumberFormat="1" applyFont="1" applyFill="1" applyBorder="1" applyAlignment="1">
      <alignment horizontal="center" vertical="center" wrapText="1"/>
    </xf>
    <xf numFmtId="49" fontId="9" fillId="36" borderId="13" xfId="0" applyNumberFormat="1" applyFont="1" applyFill="1" applyBorder="1" applyAlignment="1">
      <alignment horizontal="center" vertical="center" wrapText="1"/>
    </xf>
    <xf numFmtId="174" fontId="5" fillId="36" borderId="13" xfId="0" applyNumberFormat="1" applyFont="1" applyFill="1" applyBorder="1" applyAlignment="1">
      <alignment horizontal="left" vertical="center" wrapText="1"/>
    </xf>
    <xf numFmtId="174" fontId="9" fillId="35" borderId="15" xfId="0" applyNumberFormat="1" applyFont="1" applyFill="1" applyBorder="1" applyAlignment="1">
      <alignment horizontal="left" vertical="center" wrapText="1"/>
    </xf>
    <xf numFmtId="49" fontId="5" fillId="38" borderId="15" xfId="0" applyNumberFormat="1" applyFont="1" applyFill="1" applyBorder="1" applyAlignment="1">
      <alignment horizontal="center" vertical="center" wrapText="1"/>
    </xf>
    <xf numFmtId="174" fontId="4" fillId="38" borderId="15" xfId="0" applyNumberFormat="1" applyFont="1" applyFill="1" applyBorder="1" applyAlignment="1">
      <alignment horizontal="right" vertical="center"/>
    </xf>
    <xf numFmtId="174" fontId="9" fillId="38" borderId="15" xfId="0" applyNumberFormat="1" applyFont="1" applyFill="1" applyBorder="1" applyAlignment="1">
      <alignment horizontal="right" vertical="center"/>
    </xf>
    <xf numFmtId="0" fontId="26" fillId="36" borderId="15" xfId="0" applyFont="1" applyFill="1" applyBorder="1" applyAlignment="1">
      <alignment horizontal="right" vertical="center" wrapText="1"/>
    </xf>
    <xf numFmtId="49" fontId="5" fillId="36" borderId="15" xfId="0" applyNumberFormat="1" applyFont="1" applyFill="1" applyBorder="1" applyAlignment="1">
      <alignment horizontal="center" vertical="center" wrapText="1"/>
    </xf>
    <xf numFmtId="49" fontId="9" fillId="36" borderId="15" xfId="0" applyNumberFormat="1" applyFont="1" applyFill="1" applyBorder="1" applyAlignment="1">
      <alignment horizontal="center" vertical="center" wrapText="1"/>
    </xf>
    <xf numFmtId="174" fontId="5" fillId="36" borderId="15" xfId="0" applyNumberFormat="1" applyFont="1" applyFill="1" applyBorder="1" applyAlignment="1">
      <alignment horizontal="left" vertical="center" wrapText="1"/>
    </xf>
    <xf numFmtId="0" fontId="10" fillId="0" borderId="16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174" fontId="9" fillId="35" borderId="14" xfId="0" applyNumberFormat="1" applyFont="1" applyFill="1" applyBorder="1" applyAlignment="1">
      <alignment horizontal="left" vertical="center" wrapText="1"/>
    </xf>
    <xf numFmtId="174" fontId="4" fillId="35" borderId="15" xfId="0" applyNumberFormat="1" applyFont="1" applyFill="1" applyBorder="1" applyAlignment="1">
      <alignment horizontal="left" vertical="center"/>
    </xf>
    <xf numFmtId="174" fontId="9" fillId="35" borderId="15" xfId="0" applyNumberFormat="1" applyFont="1" applyFill="1" applyBorder="1" applyAlignment="1">
      <alignment horizontal="left" vertical="center"/>
    </xf>
    <xf numFmtId="174" fontId="4" fillId="38" borderId="10" xfId="0" applyNumberFormat="1" applyFont="1" applyFill="1" applyBorder="1" applyAlignment="1">
      <alignment horizontal="right" vertical="center"/>
    </xf>
    <xf numFmtId="174" fontId="9" fillId="38" borderId="10" xfId="0" applyNumberFormat="1" applyFont="1" applyFill="1" applyBorder="1" applyAlignment="1">
      <alignment horizontal="right" vertical="center"/>
    </xf>
    <xf numFmtId="174" fontId="4" fillId="38" borderId="10" xfId="0" applyNumberFormat="1" applyFont="1" applyFill="1" applyBorder="1" applyAlignment="1">
      <alignment horizontal="right" vertical="center"/>
    </xf>
    <xf numFmtId="174" fontId="3" fillId="35" borderId="17" xfId="0" applyNumberFormat="1" applyFont="1" applyFill="1" applyBorder="1" applyAlignment="1">
      <alignment horizontal="right"/>
    </xf>
    <xf numFmtId="174" fontId="9" fillId="0" borderId="10" xfId="0" applyNumberFormat="1" applyFont="1" applyBorder="1" applyAlignment="1">
      <alignment horizontal="right" vertical="center"/>
    </xf>
    <xf numFmtId="174" fontId="5" fillId="34" borderId="10" xfId="0" applyNumberFormat="1" applyFont="1" applyFill="1" applyBorder="1" applyAlignment="1">
      <alignment horizontal="left" vertical="center"/>
    </xf>
    <xf numFmtId="174" fontId="4" fillId="38" borderId="10" xfId="0" applyNumberFormat="1" applyFont="1" applyFill="1" applyBorder="1" applyAlignment="1">
      <alignment horizontal="left" vertical="center"/>
    </xf>
    <xf numFmtId="174" fontId="9" fillId="38" borderId="10" xfId="0" applyNumberFormat="1" applyFont="1" applyFill="1" applyBorder="1" applyAlignment="1">
      <alignment horizontal="left" vertical="center"/>
    </xf>
    <xf numFmtId="174" fontId="4" fillId="35" borderId="10" xfId="0" applyNumberFormat="1" applyFont="1" applyFill="1" applyBorder="1" applyAlignment="1">
      <alignment horizontal="left" vertical="center"/>
    </xf>
    <xf numFmtId="174" fontId="3" fillId="35" borderId="10" xfId="0" applyNumberFormat="1" applyFont="1" applyFill="1" applyBorder="1" applyAlignment="1">
      <alignment horizontal="right"/>
    </xf>
    <xf numFmtId="174" fontId="15" fillId="0" borderId="10" xfId="0" applyNumberFormat="1" applyFont="1" applyBorder="1" applyAlignment="1">
      <alignment horizontal="right" vertical="center"/>
    </xf>
    <xf numFmtId="174" fontId="28" fillId="33" borderId="1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9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15.125" style="1" customWidth="1"/>
    <col min="6" max="6" width="8.00390625" style="2" customWidth="1"/>
    <col min="7" max="7" width="15.75390625" style="146" customWidth="1"/>
    <col min="8" max="8" width="16.75390625" style="1" customWidth="1"/>
    <col min="9" max="16384" width="9.125" style="1" customWidth="1"/>
  </cols>
  <sheetData>
    <row r="1" spans="1:8" ht="15" customHeight="1">
      <c r="A1" s="198" t="s">
        <v>190</v>
      </c>
      <c r="B1" s="198"/>
      <c r="C1" s="198"/>
      <c r="D1" s="198"/>
      <c r="E1" s="198"/>
      <c r="F1" s="198"/>
      <c r="G1" s="198"/>
      <c r="H1"/>
    </row>
    <row r="2" spans="1:8" ht="14.25" customHeight="1">
      <c r="A2" s="198" t="s">
        <v>99</v>
      </c>
      <c r="B2" s="198"/>
      <c r="C2" s="198"/>
      <c r="D2" s="198"/>
      <c r="E2" s="198"/>
      <c r="F2" s="198"/>
      <c r="G2" s="198"/>
      <c r="H2"/>
    </row>
    <row r="3" spans="1:8" ht="14.25" customHeight="1">
      <c r="A3" s="198" t="s">
        <v>0</v>
      </c>
      <c r="B3" s="198"/>
      <c r="C3" s="198"/>
      <c r="D3" s="198"/>
      <c r="E3" s="198"/>
      <c r="F3" s="198"/>
      <c r="G3" s="198"/>
      <c r="H3"/>
    </row>
    <row r="4" spans="1:8" ht="14.25" customHeight="1">
      <c r="A4" s="198" t="s">
        <v>200</v>
      </c>
      <c r="B4" s="198"/>
      <c r="C4" s="198"/>
      <c r="D4" s="198"/>
      <c r="E4" s="198"/>
      <c r="F4" s="198"/>
      <c r="G4" s="198"/>
      <c r="H4"/>
    </row>
    <row r="5" spans="1:8" ht="14.25" customHeight="1">
      <c r="A5" s="198" t="s">
        <v>100</v>
      </c>
      <c r="B5" s="198"/>
      <c r="C5" s="198"/>
      <c r="D5" s="198"/>
      <c r="E5" s="198"/>
      <c r="F5" s="198"/>
      <c r="G5" s="198"/>
      <c r="H5"/>
    </row>
    <row r="6" spans="1:8" ht="14.25" customHeight="1">
      <c r="A6" s="198" t="s">
        <v>101</v>
      </c>
      <c r="B6" s="198"/>
      <c r="C6" s="198"/>
      <c r="D6" s="198"/>
      <c r="E6" s="198"/>
      <c r="F6" s="198"/>
      <c r="G6" s="198"/>
      <c r="H6"/>
    </row>
    <row r="7" spans="1:8" ht="14.25" customHeight="1">
      <c r="A7" s="198" t="s">
        <v>0</v>
      </c>
      <c r="B7" s="198"/>
      <c r="C7" s="198"/>
      <c r="D7" s="198"/>
      <c r="E7" s="198"/>
      <c r="F7" s="198"/>
      <c r="G7" s="198"/>
      <c r="H7"/>
    </row>
    <row r="8" spans="1:8" ht="14.25" customHeight="1">
      <c r="A8" s="198" t="s">
        <v>102</v>
      </c>
      <c r="B8" s="198"/>
      <c r="C8" s="198"/>
      <c r="D8" s="198"/>
      <c r="E8" s="198"/>
      <c r="F8" s="198"/>
      <c r="G8" s="198"/>
      <c r="H8"/>
    </row>
    <row r="9" spans="1:8" ht="14.25" customHeight="1">
      <c r="A9" s="198" t="s">
        <v>145</v>
      </c>
      <c r="B9" s="198"/>
      <c r="C9" s="198"/>
      <c r="D9" s="198"/>
      <c r="E9" s="198"/>
      <c r="F9" s="198"/>
      <c r="G9" s="198"/>
      <c r="H9"/>
    </row>
    <row r="10" spans="1:8" ht="14.25" customHeight="1">
      <c r="A10" s="198" t="s">
        <v>146</v>
      </c>
      <c r="B10" s="198"/>
      <c r="C10" s="198"/>
      <c r="D10" s="198"/>
      <c r="E10" s="198"/>
      <c r="F10" s="198"/>
      <c r="G10" s="198"/>
      <c r="H10"/>
    </row>
    <row r="11" spans="1:8" ht="14.25" customHeight="1">
      <c r="A11" s="198" t="s">
        <v>147</v>
      </c>
      <c r="B11" s="198"/>
      <c r="C11" s="198"/>
      <c r="D11" s="198"/>
      <c r="E11" s="198"/>
      <c r="F11" s="198"/>
      <c r="G11" s="198"/>
      <c r="H11"/>
    </row>
    <row r="12" spans="1:8" ht="14.25" customHeight="1">
      <c r="A12" s="198" t="s">
        <v>148</v>
      </c>
      <c r="B12" s="198"/>
      <c r="C12" s="198"/>
      <c r="D12" s="198"/>
      <c r="E12" s="198"/>
      <c r="F12" s="198"/>
      <c r="G12" s="198"/>
      <c r="H12"/>
    </row>
    <row r="13" spans="1:8" ht="14.25" customHeight="1">
      <c r="A13" s="198" t="s">
        <v>198</v>
      </c>
      <c r="B13" s="200"/>
      <c r="C13" s="200"/>
      <c r="D13" s="200"/>
      <c r="E13" s="200"/>
      <c r="F13" s="200"/>
      <c r="G13" s="200"/>
      <c r="H13"/>
    </row>
    <row r="14" spans="1:8" ht="14.25" customHeight="1">
      <c r="A14" s="202" t="s">
        <v>199</v>
      </c>
      <c r="B14" s="202"/>
      <c r="C14" s="202"/>
      <c r="D14" s="202"/>
      <c r="E14" s="202"/>
      <c r="F14" s="202"/>
      <c r="G14" s="202"/>
      <c r="H14"/>
    </row>
    <row r="15" ht="12.75">
      <c r="H15"/>
    </row>
    <row r="16" spans="1:8" ht="15.75">
      <c r="A16" s="201" t="s">
        <v>1</v>
      </c>
      <c r="B16" s="201"/>
      <c r="C16" s="201"/>
      <c r="D16" s="201"/>
      <c r="E16" s="201"/>
      <c r="F16" s="201"/>
      <c r="G16" s="201"/>
      <c r="H16"/>
    </row>
    <row r="17" spans="1:8" ht="15.75">
      <c r="A17" s="201" t="s">
        <v>193</v>
      </c>
      <c r="B17" s="201"/>
      <c r="C17" s="201"/>
      <c r="D17" s="201"/>
      <c r="E17" s="201"/>
      <c r="F17" s="201"/>
      <c r="G17" s="201"/>
      <c r="H17"/>
    </row>
    <row r="18" spans="7:8" ht="12.75">
      <c r="G18" s="147" t="s">
        <v>2</v>
      </c>
      <c r="H18"/>
    </row>
    <row r="19" spans="1:8" ht="12.75">
      <c r="A19" s="5" t="s">
        <v>3</v>
      </c>
      <c r="B19" s="5" t="s">
        <v>4</v>
      </c>
      <c r="C19" s="6" t="s">
        <v>5</v>
      </c>
      <c r="D19" s="6" t="s">
        <v>6</v>
      </c>
      <c r="E19" s="5" t="s">
        <v>7</v>
      </c>
      <c r="F19" s="5" t="s">
        <v>8</v>
      </c>
      <c r="G19" s="148" t="s">
        <v>191</v>
      </c>
      <c r="H19" s="148" t="s">
        <v>192</v>
      </c>
    </row>
    <row r="20" spans="1:8" ht="36">
      <c r="A20" s="7" t="s">
        <v>9</v>
      </c>
      <c r="B20" s="8">
        <v>800</v>
      </c>
      <c r="C20" s="9"/>
      <c r="D20" s="9"/>
      <c r="E20" s="8"/>
      <c r="F20" s="8"/>
      <c r="G20" s="10">
        <f>SUM(G139)</f>
        <v>21782.745000000003</v>
      </c>
      <c r="H20" s="10">
        <f>SUM(H139)</f>
        <v>20679.279</v>
      </c>
    </row>
    <row r="21" spans="1:8" ht="15.75">
      <c r="A21" s="11" t="s">
        <v>10</v>
      </c>
      <c r="B21" s="12">
        <v>800</v>
      </c>
      <c r="C21" s="13" t="s">
        <v>11</v>
      </c>
      <c r="D21" s="14"/>
      <c r="E21" s="15"/>
      <c r="F21" s="15"/>
      <c r="G21" s="16">
        <f>SUM(G30+G40+G51+G25)+G43+G48</f>
        <v>4875.4</v>
      </c>
      <c r="H21" s="16">
        <f>SUM(H30+H40+H51+H25)+H43+H48</f>
        <v>4875.4</v>
      </c>
    </row>
    <row r="22" spans="1:8" s="22" customFormat="1" ht="31.5" customHeight="1" hidden="1">
      <c r="A22" s="17" t="s">
        <v>12</v>
      </c>
      <c r="B22" s="18">
        <v>800</v>
      </c>
      <c r="C22" s="19" t="s">
        <v>11</v>
      </c>
      <c r="D22" s="19" t="s">
        <v>13</v>
      </c>
      <c r="E22" s="20"/>
      <c r="F22" s="20"/>
      <c r="G22" s="21">
        <f>SUM(G23)</f>
        <v>0</v>
      </c>
      <c r="H22" s="21">
        <f>SUM(H23)</f>
        <v>0</v>
      </c>
    </row>
    <row r="23" spans="1:8" s="28" customFormat="1" ht="49.5" customHeight="1" hidden="1">
      <c r="A23" s="23" t="s">
        <v>14</v>
      </c>
      <c r="B23" s="24">
        <v>800</v>
      </c>
      <c r="C23" s="25" t="s">
        <v>11</v>
      </c>
      <c r="D23" s="25" t="s">
        <v>13</v>
      </c>
      <c r="E23" s="26" t="s">
        <v>15</v>
      </c>
      <c r="F23" s="26"/>
      <c r="G23" s="27">
        <f>G24</f>
        <v>0</v>
      </c>
      <c r="H23" s="27">
        <f>H24</f>
        <v>0</v>
      </c>
    </row>
    <row r="24" spans="1:8" s="34" customFormat="1" ht="51.75" customHeight="1" hidden="1">
      <c r="A24" s="29" t="s">
        <v>16</v>
      </c>
      <c r="B24" s="30">
        <v>800</v>
      </c>
      <c r="C24" s="31" t="s">
        <v>11</v>
      </c>
      <c r="D24" s="31" t="s">
        <v>13</v>
      </c>
      <c r="E24" s="32" t="s">
        <v>15</v>
      </c>
      <c r="F24" s="32" t="s">
        <v>17</v>
      </c>
      <c r="G24" s="33"/>
      <c r="H24" s="33"/>
    </row>
    <row r="25" spans="1:8" s="22" customFormat="1" ht="39.75" customHeight="1">
      <c r="A25" s="17" t="s">
        <v>18</v>
      </c>
      <c r="B25" s="18">
        <v>800</v>
      </c>
      <c r="C25" s="19" t="s">
        <v>11</v>
      </c>
      <c r="D25" s="19" t="s">
        <v>19</v>
      </c>
      <c r="E25" s="20"/>
      <c r="F25" s="20"/>
      <c r="G25" s="21">
        <f>SUM(G26)+G28</f>
        <v>17.4</v>
      </c>
      <c r="H25" s="21">
        <f>SUM(H26)+H28</f>
        <v>17.4</v>
      </c>
    </row>
    <row r="26" spans="1:8" s="28" customFormat="1" ht="63.75">
      <c r="A26" s="35" t="s">
        <v>139</v>
      </c>
      <c r="B26" s="24">
        <v>800</v>
      </c>
      <c r="C26" s="25" t="s">
        <v>11</v>
      </c>
      <c r="D26" s="25" t="s">
        <v>19</v>
      </c>
      <c r="E26" s="26" t="s">
        <v>20</v>
      </c>
      <c r="F26" s="26"/>
      <c r="G26" s="27">
        <f>G27</f>
        <v>1.8</v>
      </c>
      <c r="H26" s="27">
        <f>H27</f>
        <v>1.8</v>
      </c>
    </row>
    <row r="27" spans="1:8" s="28" customFormat="1" ht="51.75" customHeight="1">
      <c r="A27" s="29" t="s">
        <v>16</v>
      </c>
      <c r="B27" s="30">
        <v>800</v>
      </c>
      <c r="C27" s="31" t="s">
        <v>11</v>
      </c>
      <c r="D27" s="31" t="s">
        <v>19</v>
      </c>
      <c r="E27" s="32" t="s">
        <v>20</v>
      </c>
      <c r="F27" s="32" t="s">
        <v>17</v>
      </c>
      <c r="G27" s="33">
        <v>1.8</v>
      </c>
      <c r="H27" s="33">
        <v>1.8</v>
      </c>
    </row>
    <row r="28" spans="1:8" s="28" customFormat="1" ht="68.25" customHeight="1">
      <c r="A28" s="35" t="s">
        <v>138</v>
      </c>
      <c r="B28" s="24">
        <v>800</v>
      </c>
      <c r="C28" s="25" t="s">
        <v>11</v>
      </c>
      <c r="D28" s="25" t="s">
        <v>19</v>
      </c>
      <c r="E28" s="26" t="s">
        <v>21</v>
      </c>
      <c r="F28" s="26"/>
      <c r="G28" s="27">
        <f>G29</f>
        <v>15.6</v>
      </c>
      <c r="H28" s="27">
        <f>H29</f>
        <v>15.6</v>
      </c>
    </row>
    <row r="29" spans="1:8" s="28" customFormat="1" ht="51" customHeight="1">
      <c r="A29" s="29" t="s">
        <v>16</v>
      </c>
      <c r="B29" s="30">
        <v>800</v>
      </c>
      <c r="C29" s="31" t="s">
        <v>11</v>
      </c>
      <c r="D29" s="31" t="s">
        <v>19</v>
      </c>
      <c r="E29" s="32" t="s">
        <v>21</v>
      </c>
      <c r="F29" s="32" t="s">
        <v>17</v>
      </c>
      <c r="G29" s="33">
        <v>15.6</v>
      </c>
      <c r="H29" s="33">
        <v>15.6</v>
      </c>
    </row>
    <row r="30" spans="1:8" ht="38.25">
      <c r="A30" s="17" t="s">
        <v>22</v>
      </c>
      <c r="B30" s="18">
        <v>800</v>
      </c>
      <c r="C30" s="19" t="s">
        <v>11</v>
      </c>
      <c r="D30" s="19" t="s">
        <v>23</v>
      </c>
      <c r="E30" s="20"/>
      <c r="F30" s="20"/>
      <c r="G30" s="21">
        <f>G31+G36+G38</f>
        <v>3971</v>
      </c>
      <c r="H30" s="21">
        <f>H31+H36+H38</f>
        <v>3971</v>
      </c>
    </row>
    <row r="31" spans="1:8" ht="89.25">
      <c r="A31" s="35" t="s">
        <v>174</v>
      </c>
      <c r="B31" s="24">
        <v>800</v>
      </c>
      <c r="C31" s="25" t="s">
        <v>11</v>
      </c>
      <c r="D31" s="25" t="s">
        <v>23</v>
      </c>
      <c r="E31" s="26" t="s">
        <v>24</v>
      </c>
      <c r="F31" s="26"/>
      <c r="G31" s="27">
        <f>G32+G33+G34+G35</f>
        <v>3366</v>
      </c>
      <c r="H31" s="27">
        <f>H32+H33+H34+H35</f>
        <v>3366</v>
      </c>
    </row>
    <row r="32" spans="1:8" s="34" customFormat="1" ht="51">
      <c r="A32" s="29" t="s">
        <v>16</v>
      </c>
      <c r="B32" s="30">
        <v>800</v>
      </c>
      <c r="C32" s="31" t="s">
        <v>11</v>
      </c>
      <c r="D32" s="31" t="s">
        <v>23</v>
      </c>
      <c r="E32" s="32" t="s">
        <v>24</v>
      </c>
      <c r="F32" s="32" t="s">
        <v>17</v>
      </c>
      <c r="G32" s="33">
        <v>2051.8</v>
      </c>
      <c r="H32" s="33">
        <v>2051.8</v>
      </c>
    </row>
    <row r="33" spans="1:8" s="34" customFormat="1" ht="25.5">
      <c r="A33" s="29" t="s">
        <v>25</v>
      </c>
      <c r="B33" s="32" t="s">
        <v>26</v>
      </c>
      <c r="C33" s="31" t="s">
        <v>11</v>
      </c>
      <c r="D33" s="31" t="s">
        <v>23</v>
      </c>
      <c r="E33" s="32" t="s">
        <v>24</v>
      </c>
      <c r="F33" s="32" t="s">
        <v>27</v>
      </c>
      <c r="G33" s="196">
        <v>1163.6</v>
      </c>
      <c r="H33" s="196">
        <v>1163.6</v>
      </c>
    </row>
    <row r="34" spans="1:8" s="34" customFormat="1" ht="12.75" hidden="1">
      <c r="A34" s="36" t="s">
        <v>32</v>
      </c>
      <c r="B34" s="32" t="s">
        <v>26</v>
      </c>
      <c r="C34" s="31" t="s">
        <v>11</v>
      </c>
      <c r="D34" s="31" t="s">
        <v>23</v>
      </c>
      <c r="E34" s="32" t="s">
        <v>24</v>
      </c>
      <c r="F34" s="32" t="s">
        <v>33</v>
      </c>
      <c r="G34" s="196"/>
      <c r="H34" s="196"/>
    </row>
    <row r="35" spans="1:8" s="34" customFormat="1" ht="12.75">
      <c r="A35" s="36" t="s">
        <v>28</v>
      </c>
      <c r="B35" s="32" t="s">
        <v>26</v>
      </c>
      <c r="C35" s="31" t="s">
        <v>11</v>
      </c>
      <c r="D35" s="31" t="s">
        <v>23</v>
      </c>
      <c r="E35" s="32" t="s">
        <v>24</v>
      </c>
      <c r="F35" s="32" t="s">
        <v>26</v>
      </c>
      <c r="G35" s="33">
        <v>150.6</v>
      </c>
      <c r="H35" s="33">
        <v>150.6</v>
      </c>
    </row>
    <row r="36" spans="1:8" ht="64.5" customHeight="1">
      <c r="A36" s="35" t="s">
        <v>175</v>
      </c>
      <c r="B36" s="24">
        <v>800</v>
      </c>
      <c r="C36" s="25" t="s">
        <v>11</v>
      </c>
      <c r="D36" s="25" t="s">
        <v>23</v>
      </c>
      <c r="E36" s="26" t="s">
        <v>29</v>
      </c>
      <c r="F36" s="26"/>
      <c r="G36" s="27">
        <f>G37</f>
        <v>605</v>
      </c>
      <c r="H36" s="27">
        <f>H37</f>
        <v>605</v>
      </c>
    </row>
    <row r="37" spans="1:8" ht="24.75" customHeight="1">
      <c r="A37" s="29" t="s">
        <v>16</v>
      </c>
      <c r="B37" s="30">
        <v>800</v>
      </c>
      <c r="C37" s="31" t="s">
        <v>11</v>
      </c>
      <c r="D37" s="31" t="s">
        <v>23</v>
      </c>
      <c r="E37" s="32" t="s">
        <v>29</v>
      </c>
      <c r="F37" s="32" t="s">
        <v>17</v>
      </c>
      <c r="G37" s="33">
        <v>605</v>
      </c>
      <c r="H37" s="33">
        <v>605</v>
      </c>
    </row>
    <row r="38" spans="1:8" s="28" customFormat="1" ht="51" hidden="1">
      <c r="A38" s="35" t="s">
        <v>30</v>
      </c>
      <c r="B38" s="24">
        <v>800</v>
      </c>
      <c r="C38" s="25" t="s">
        <v>11</v>
      </c>
      <c r="D38" s="25" t="s">
        <v>23</v>
      </c>
      <c r="E38" s="26" t="s">
        <v>31</v>
      </c>
      <c r="F38" s="26"/>
      <c r="G38" s="27">
        <f>G39</f>
        <v>0</v>
      </c>
      <c r="H38" s="27">
        <f>H39</f>
        <v>0</v>
      </c>
    </row>
    <row r="39" spans="1:8" s="34" customFormat="1" ht="12.75" hidden="1">
      <c r="A39" s="36" t="s">
        <v>32</v>
      </c>
      <c r="B39" s="30">
        <v>800</v>
      </c>
      <c r="C39" s="31" t="s">
        <v>11</v>
      </c>
      <c r="D39" s="31" t="s">
        <v>23</v>
      </c>
      <c r="E39" s="32" t="s">
        <v>31</v>
      </c>
      <c r="F39" s="32" t="s">
        <v>33</v>
      </c>
      <c r="G39" s="33"/>
      <c r="H39" s="33"/>
    </row>
    <row r="40" spans="1:8" ht="26.25" customHeight="1">
      <c r="A40" s="37" t="s">
        <v>34</v>
      </c>
      <c r="B40" s="20" t="s">
        <v>26</v>
      </c>
      <c r="C40" s="19" t="s">
        <v>11</v>
      </c>
      <c r="D40" s="19" t="s">
        <v>35</v>
      </c>
      <c r="E40" s="20"/>
      <c r="F40" s="20"/>
      <c r="G40" s="21">
        <f>G41</f>
        <v>133</v>
      </c>
      <c r="H40" s="21">
        <f>H41</f>
        <v>133</v>
      </c>
    </row>
    <row r="41" spans="1:8" ht="51">
      <c r="A41" s="38" t="s">
        <v>36</v>
      </c>
      <c r="B41" s="26" t="s">
        <v>26</v>
      </c>
      <c r="C41" s="25" t="s">
        <v>11</v>
      </c>
      <c r="D41" s="25" t="s">
        <v>35</v>
      </c>
      <c r="E41" s="26" t="s">
        <v>37</v>
      </c>
      <c r="F41" s="26"/>
      <c r="G41" s="27">
        <f>G42</f>
        <v>133</v>
      </c>
      <c r="H41" s="27">
        <f>H42</f>
        <v>133</v>
      </c>
    </row>
    <row r="42" spans="1:8" s="34" customFormat="1" ht="15" customHeight="1">
      <c r="A42" s="36" t="s">
        <v>38</v>
      </c>
      <c r="B42" s="32" t="s">
        <v>26</v>
      </c>
      <c r="C42" s="31" t="s">
        <v>11</v>
      </c>
      <c r="D42" s="31" t="s">
        <v>35</v>
      </c>
      <c r="E42" s="32" t="s">
        <v>37</v>
      </c>
      <c r="F42" s="32" t="s">
        <v>39</v>
      </c>
      <c r="G42" s="33">
        <v>133</v>
      </c>
      <c r="H42" s="33">
        <v>133</v>
      </c>
    </row>
    <row r="43" spans="1:8" s="34" customFormat="1" ht="12.75" hidden="1">
      <c r="A43" s="37" t="s">
        <v>40</v>
      </c>
      <c r="B43" s="20" t="s">
        <v>26</v>
      </c>
      <c r="C43" s="19" t="s">
        <v>11</v>
      </c>
      <c r="D43" s="19" t="s">
        <v>41</v>
      </c>
      <c r="E43" s="20"/>
      <c r="F43" s="20"/>
      <c r="G43" s="21">
        <f>G44+G46</f>
        <v>0</v>
      </c>
      <c r="H43" s="21">
        <f>H44+H46</f>
        <v>0</v>
      </c>
    </row>
    <row r="44" spans="1:8" s="34" customFormat="1" ht="39" customHeight="1" hidden="1">
      <c r="A44" s="38" t="s">
        <v>42</v>
      </c>
      <c r="B44" s="26" t="s">
        <v>26</v>
      </c>
      <c r="C44" s="25" t="s">
        <v>11</v>
      </c>
      <c r="D44" s="25" t="s">
        <v>41</v>
      </c>
      <c r="E44" s="26" t="s">
        <v>43</v>
      </c>
      <c r="F44" s="26"/>
      <c r="G44" s="27">
        <f>G45</f>
        <v>0</v>
      </c>
      <c r="H44" s="27">
        <f>H45</f>
        <v>0</v>
      </c>
    </row>
    <row r="45" spans="1:8" s="34" customFormat="1" ht="25.5" hidden="1">
      <c r="A45" s="29" t="s">
        <v>25</v>
      </c>
      <c r="B45" s="32" t="s">
        <v>26</v>
      </c>
      <c r="C45" s="31" t="s">
        <v>11</v>
      </c>
      <c r="D45" s="31" t="s">
        <v>41</v>
      </c>
      <c r="E45" s="32" t="s">
        <v>43</v>
      </c>
      <c r="F45" s="32" t="s">
        <v>27</v>
      </c>
      <c r="G45" s="33"/>
      <c r="H45" s="33"/>
    </row>
    <row r="46" spans="1:8" s="34" customFormat="1" ht="51" hidden="1">
      <c r="A46" s="38" t="s">
        <v>137</v>
      </c>
      <c r="B46" s="26" t="s">
        <v>26</v>
      </c>
      <c r="C46" s="25" t="s">
        <v>11</v>
      </c>
      <c r="D46" s="25" t="s">
        <v>41</v>
      </c>
      <c r="E46" s="26" t="s">
        <v>136</v>
      </c>
      <c r="F46" s="26"/>
      <c r="G46" s="27">
        <f>G47</f>
        <v>0</v>
      </c>
      <c r="H46" s="27">
        <f>H47</f>
        <v>0</v>
      </c>
    </row>
    <row r="47" spans="1:8" s="34" customFormat="1" ht="25.5" hidden="1">
      <c r="A47" s="29" t="s">
        <v>25</v>
      </c>
      <c r="B47" s="32" t="s">
        <v>26</v>
      </c>
      <c r="C47" s="31" t="s">
        <v>11</v>
      </c>
      <c r="D47" s="31" t="s">
        <v>41</v>
      </c>
      <c r="E47" s="32" t="s">
        <v>136</v>
      </c>
      <c r="F47" s="32" t="s">
        <v>27</v>
      </c>
      <c r="G47" s="33"/>
      <c r="H47" s="33"/>
    </row>
    <row r="48" spans="1:8" s="39" customFormat="1" ht="12.75">
      <c r="A48" s="17" t="s">
        <v>44</v>
      </c>
      <c r="B48" s="18">
        <v>800</v>
      </c>
      <c r="C48" s="19" t="s">
        <v>11</v>
      </c>
      <c r="D48" s="19" t="s">
        <v>45</v>
      </c>
      <c r="E48" s="20"/>
      <c r="F48" s="20"/>
      <c r="G48" s="21">
        <f>G49</f>
        <v>504</v>
      </c>
      <c r="H48" s="21">
        <f>H49</f>
        <v>504</v>
      </c>
    </row>
    <row r="49" spans="1:8" s="40" customFormat="1" ht="52.5" customHeight="1">
      <c r="A49" s="35" t="s">
        <v>30</v>
      </c>
      <c r="B49" s="24">
        <v>800</v>
      </c>
      <c r="C49" s="25" t="s">
        <v>11</v>
      </c>
      <c r="D49" s="25" t="s">
        <v>45</v>
      </c>
      <c r="E49" s="26" t="s">
        <v>31</v>
      </c>
      <c r="F49" s="26"/>
      <c r="G49" s="27">
        <f>G50</f>
        <v>504</v>
      </c>
      <c r="H49" s="27">
        <f>H50</f>
        <v>504</v>
      </c>
    </row>
    <row r="50" spans="1:8" s="41" customFormat="1" ht="12.75">
      <c r="A50" s="36" t="s">
        <v>28</v>
      </c>
      <c r="B50" s="30">
        <v>800</v>
      </c>
      <c r="C50" s="31" t="s">
        <v>11</v>
      </c>
      <c r="D50" s="31" t="s">
        <v>45</v>
      </c>
      <c r="E50" s="32" t="s">
        <v>31</v>
      </c>
      <c r="F50" s="32" t="s">
        <v>26</v>
      </c>
      <c r="G50" s="33">
        <v>504</v>
      </c>
      <c r="H50" s="33">
        <v>504</v>
      </c>
    </row>
    <row r="51" spans="1:8" s="39" customFormat="1" ht="12.75">
      <c r="A51" s="17" t="s">
        <v>46</v>
      </c>
      <c r="B51" s="18">
        <v>800</v>
      </c>
      <c r="C51" s="19" t="s">
        <v>11</v>
      </c>
      <c r="D51" s="19" t="s">
        <v>47</v>
      </c>
      <c r="E51" s="20"/>
      <c r="F51" s="20"/>
      <c r="G51" s="21">
        <f>G52+G55+G59+G57</f>
        <v>250</v>
      </c>
      <c r="H51" s="21">
        <f>H52+H55+H59+H57</f>
        <v>250</v>
      </c>
    </row>
    <row r="52" spans="1:8" s="39" customFormat="1" ht="89.25" hidden="1">
      <c r="A52" s="35" t="s">
        <v>174</v>
      </c>
      <c r="B52" s="24">
        <v>800</v>
      </c>
      <c r="C52" s="25" t="s">
        <v>11</v>
      </c>
      <c r="D52" s="25" t="s">
        <v>47</v>
      </c>
      <c r="E52" s="26" t="s">
        <v>24</v>
      </c>
      <c r="F52" s="26"/>
      <c r="G52" s="188">
        <f>SUM(G53:G54)</f>
        <v>0</v>
      </c>
      <c r="H52" s="188">
        <f>SUM(H53:H54)</f>
        <v>0</v>
      </c>
    </row>
    <row r="53" spans="1:8" s="39" customFormat="1" ht="25.5" hidden="1">
      <c r="A53" s="29" t="s">
        <v>25</v>
      </c>
      <c r="B53" s="32" t="s">
        <v>26</v>
      </c>
      <c r="C53" s="31" t="s">
        <v>11</v>
      </c>
      <c r="D53" s="31" t="s">
        <v>47</v>
      </c>
      <c r="E53" s="32" t="s">
        <v>24</v>
      </c>
      <c r="F53" s="32" t="s">
        <v>27</v>
      </c>
      <c r="G53" s="188"/>
      <c r="H53" s="188"/>
    </row>
    <row r="54" spans="1:8" s="39" customFormat="1" ht="12.75" hidden="1">
      <c r="A54" s="36" t="s">
        <v>32</v>
      </c>
      <c r="B54" s="32" t="s">
        <v>26</v>
      </c>
      <c r="C54" s="31" t="s">
        <v>11</v>
      </c>
      <c r="D54" s="31" t="s">
        <v>47</v>
      </c>
      <c r="E54" s="32" t="s">
        <v>24</v>
      </c>
      <c r="F54" s="32" t="s">
        <v>33</v>
      </c>
      <c r="G54" s="188"/>
      <c r="H54" s="188"/>
    </row>
    <row r="55" spans="1:8" s="40" customFormat="1" ht="78.75" customHeight="1">
      <c r="A55" s="42" t="s">
        <v>176</v>
      </c>
      <c r="B55" s="43">
        <v>800</v>
      </c>
      <c r="C55" s="44" t="s">
        <v>11</v>
      </c>
      <c r="D55" s="44" t="s">
        <v>47</v>
      </c>
      <c r="E55" s="45" t="s">
        <v>48</v>
      </c>
      <c r="F55" s="45"/>
      <c r="G55" s="46">
        <f aca="true" t="shared" si="0" ref="G55:H59">G56</f>
        <v>250</v>
      </c>
      <c r="H55" s="46">
        <f t="shared" si="0"/>
        <v>250</v>
      </c>
    </row>
    <row r="56" spans="1:8" s="41" customFormat="1" ht="25.5">
      <c r="A56" s="29" t="s">
        <v>25</v>
      </c>
      <c r="B56" s="47">
        <v>800</v>
      </c>
      <c r="C56" s="31" t="s">
        <v>11</v>
      </c>
      <c r="D56" s="31" t="s">
        <v>47</v>
      </c>
      <c r="E56" s="32" t="s">
        <v>48</v>
      </c>
      <c r="F56" s="32" t="s">
        <v>27</v>
      </c>
      <c r="G56" s="48">
        <v>250</v>
      </c>
      <c r="H56" s="48">
        <v>250</v>
      </c>
    </row>
    <row r="57" spans="1:8" s="41" customFormat="1" ht="51" hidden="1">
      <c r="A57" s="66" t="s">
        <v>143</v>
      </c>
      <c r="B57" s="43">
        <v>800</v>
      </c>
      <c r="C57" s="44" t="s">
        <v>11</v>
      </c>
      <c r="D57" s="44" t="s">
        <v>47</v>
      </c>
      <c r="E57" s="45" t="s">
        <v>144</v>
      </c>
      <c r="F57" s="45"/>
      <c r="G57" s="46">
        <f t="shared" si="0"/>
        <v>0</v>
      </c>
      <c r="H57" s="46">
        <f t="shared" si="0"/>
        <v>0</v>
      </c>
    </row>
    <row r="58" spans="1:8" s="41" customFormat="1" ht="25.5" hidden="1">
      <c r="A58" s="29" t="s">
        <v>25</v>
      </c>
      <c r="B58" s="47">
        <v>800</v>
      </c>
      <c r="C58" s="31" t="s">
        <v>11</v>
      </c>
      <c r="D58" s="31" t="s">
        <v>47</v>
      </c>
      <c r="E58" s="32" t="s">
        <v>144</v>
      </c>
      <c r="F58" s="32" t="s">
        <v>27</v>
      </c>
      <c r="G58" s="48"/>
      <c r="H58" s="48"/>
    </row>
    <row r="59" spans="1:8" s="41" customFormat="1" ht="102" hidden="1">
      <c r="A59" s="42" t="s">
        <v>177</v>
      </c>
      <c r="B59" s="43">
        <v>800</v>
      </c>
      <c r="C59" s="44" t="s">
        <v>11</v>
      </c>
      <c r="D59" s="44" t="s">
        <v>47</v>
      </c>
      <c r="E59" s="26" t="s">
        <v>141</v>
      </c>
      <c r="F59" s="45"/>
      <c r="G59" s="46">
        <f t="shared" si="0"/>
        <v>0</v>
      </c>
      <c r="H59" s="46">
        <f t="shared" si="0"/>
        <v>0</v>
      </c>
    </row>
    <row r="60" spans="1:8" s="41" customFormat="1" ht="51" hidden="1">
      <c r="A60" s="29" t="s">
        <v>16</v>
      </c>
      <c r="B60" s="47">
        <v>800</v>
      </c>
      <c r="C60" s="31" t="s">
        <v>11</v>
      </c>
      <c r="D60" s="31" t="s">
        <v>47</v>
      </c>
      <c r="E60" s="32" t="s">
        <v>142</v>
      </c>
      <c r="F60" s="32" t="s">
        <v>17</v>
      </c>
      <c r="G60" s="48"/>
      <c r="H60" s="48"/>
    </row>
    <row r="61" spans="1:8" ht="15.75">
      <c r="A61" s="49" t="s">
        <v>49</v>
      </c>
      <c r="B61" s="15" t="s">
        <v>26</v>
      </c>
      <c r="C61" s="13" t="s">
        <v>13</v>
      </c>
      <c r="D61" s="14"/>
      <c r="E61" s="50"/>
      <c r="F61" s="50"/>
      <c r="G61" s="51">
        <f>SUM(G62)</f>
        <v>207.93</v>
      </c>
      <c r="H61" s="51">
        <f>SUM(H62)</f>
        <v>216.96</v>
      </c>
    </row>
    <row r="62" spans="1:8" ht="12.75">
      <c r="A62" s="17" t="s">
        <v>50</v>
      </c>
      <c r="B62" s="18">
        <v>800</v>
      </c>
      <c r="C62" s="19" t="s">
        <v>13</v>
      </c>
      <c r="D62" s="19" t="s">
        <v>19</v>
      </c>
      <c r="E62" s="20"/>
      <c r="F62" s="20"/>
      <c r="G62" s="21">
        <f>SUM(G63)</f>
        <v>207.93</v>
      </c>
      <c r="H62" s="21">
        <f>SUM(H63)</f>
        <v>216.96</v>
      </c>
    </row>
    <row r="63" spans="1:8" ht="78" customHeight="1">
      <c r="A63" s="52" t="s">
        <v>178</v>
      </c>
      <c r="B63" s="53">
        <v>800</v>
      </c>
      <c r="C63" s="25" t="s">
        <v>13</v>
      </c>
      <c r="D63" s="25" t="s">
        <v>19</v>
      </c>
      <c r="E63" s="26" t="s">
        <v>51</v>
      </c>
      <c r="F63" s="26"/>
      <c r="G63" s="54">
        <f>G64+G65</f>
        <v>207.93</v>
      </c>
      <c r="H63" s="54">
        <f>H64+H65</f>
        <v>216.96</v>
      </c>
    </row>
    <row r="64" spans="1:8" ht="51">
      <c r="A64" s="29" t="s">
        <v>16</v>
      </c>
      <c r="B64" s="55">
        <v>800</v>
      </c>
      <c r="C64" s="31" t="s">
        <v>13</v>
      </c>
      <c r="D64" s="31" t="s">
        <v>19</v>
      </c>
      <c r="E64" s="32" t="s">
        <v>51</v>
      </c>
      <c r="F64" s="32" t="s">
        <v>17</v>
      </c>
      <c r="G64" s="48">
        <f>190</f>
        <v>190</v>
      </c>
      <c r="H64" s="48">
        <v>190</v>
      </c>
    </row>
    <row r="65" spans="1:8" s="34" customFormat="1" ht="25.5">
      <c r="A65" s="29" t="s">
        <v>25</v>
      </c>
      <c r="B65" s="55">
        <v>800</v>
      </c>
      <c r="C65" s="31" t="s">
        <v>13</v>
      </c>
      <c r="D65" s="31" t="s">
        <v>19</v>
      </c>
      <c r="E65" s="32" t="s">
        <v>51</v>
      </c>
      <c r="F65" s="32" t="s">
        <v>27</v>
      </c>
      <c r="G65" s="48">
        <f>22-4.07</f>
        <v>17.93</v>
      </c>
      <c r="H65" s="48">
        <f>31-4.04</f>
        <v>26.96</v>
      </c>
    </row>
    <row r="66" spans="1:8" ht="31.5">
      <c r="A66" s="49" t="s">
        <v>52</v>
      </c>
      <c r="B66" s="15" t="s">
        <v>26</v>
      </c>
      <c r="C66" s="13" t="s">
        <v>19</v>
      </c>
      <c r="D66" s="14"/>
      <c r="E66" s="50"/>
      <c r="F66" s="50"/>
      <c r="G66" s="16">
        <f>SUM(G67)</f>
        <v>250</v>
      </c>
      <c r="H66" s="16">
        <f>SUM(H67)</f>
        <v>250</v>
      </c>
    </row>
    <row r="67" spans="1:8" ht="12.75">
      <c r="A67" s="37" t="s">
        <v>53</v>
      </c>
      <c r="B67" s="20" t="s">
        <v>26</v>
      </c>
      <c r="C67" s="19" t="s">
        <v>19</v>
      </c>
      <c r="D67" s="20" t="s">
        <v>54</v>
      </c>
      <c r="E67" s="20"/>
      <c r="F67" s="20"/>
      <c r="G67" s="21">
        <f>G68</f>
        <v>250</v>
      </c>
      <c r="H67" s="21">
        <f>H68</f>
        <v>250</v>
      </c>
    </row>
    <row r="68" spans="1:8" ht="52.5" customHeight="1">
      <c r="A68" s="35" t="s">
        <v>160</v>
      </c>
      <c r="B68" s="24">
        <v>800</v>
      </c>
      <c r="C68" s="25" t="s">
        <v>19</v>
      </c>
      <c r="D68" s="26" t="s">
        <v>54</v>
      </c>
      <c r="E68" s="26" t="s">
        <v>161</v>
      </c>
      <c r="F68" s="26"/>
      <c r="G68" s="54">
        <f>G69</f>
        <v>250</v>
      </c>
      <c r="H68" s="54">
        <f>H69</f>
        <v>250</v>
      </c>
    </row>
    <row r="69" spans="1:8" s="34" customFormat="1" ht="26.25" customHeight="1">
      <c r="A69" s="29" t="s">
        <v>25</v>
      </c>
      <c r="B69" s="30">
        <v>800</v>
      </c>
      <c r="C69" s="31" t="s">
        <v>19</v>
      </c>
      <c r="D69" s="32" t="s">
        <v>54</v>
      </c>
      <c r="E69" s="32" t="s">
        <v>161</v>
      </c>
      <c r="F69" s="32" t="s">
        <v>27</v>
      </c>
      <c r="G69" s="48">
        <v>250</v>
      </c>
      <c r="H69" s="48">
        <v>250</v>
      </c>
    </row>
    <row r="70" spans="1:8" ht="15.75">
      <c r="A70" s="56" t="s">
        <v>57</v>
      </c>
      <c r="B70" s="12">
        <v>800</v>
      </c>
      <c r="C70" s="13" t="s">
        <v>23</v>
      </c>
      <c r="D70" s="15"/>
      <c r="E70" s="15"/>
      <c r="F70" s="15"/>
      <c r="G70" s="16">
        <f>G74+G85+G71</f>
        <v>3779</v>
      </c>
      <c r="H70" s="16">
        <f>H74+H85+H71</f>
        <v>2896</v>
      </c>
    </row>
    <row r="71" spans="1:8" ht="12.75">
      <c r="A71" s="37" t="s">
        <v>149</v>
      </c>
      <c r="B71" s="18">
        <v>800</v>
      </c>
      <c r="C71" s="19" t="s">
        <v>23</v>
      </c>
      <c r="D71" s="20" t="s">
        <v>69</v>
      </c>
      <c r="E71" s="20"/>
      <c r="F71" s="20"/>
      <c r="G71" s="191">
        <f>SUM(G72)</f>
        <v>91</v>
      </c>
      <c r="H71" s="191">
        <f>SUM(H72)</f>
        <v>97</v>
      </c>
    </row>
    <row r="72" spans="1:8" ht="63.75">
      <c r="A72" s="150" t="s">
        <v>150</v>
      </c>
      <c r="B72" s="24">
        <v>800</v>
      </c>
      <c r="C72" s="25" t="s">
        <v>23</v>
      </c>
      <c r="D72" s="26" t="s">
        <v>69</v>
      </c>
      <c r="E72" s="151" t="s">
        <v>151</v>
      </c>
      <c r="F72" s="151"/>
      <c r="G72" s="192">
        <f>SUM(G73)</f>
        <v>91</v>
      </c>
      <c r="H72" s="192">
        <f>SUM(H73)</f>
        <v>97</v>
      </c>
    </row>
    <row r="73" spans="1:8" ht="25.5">
      <c r="A73" s="29" t="s">
        <v>25</v>
      </c>
      <c r="B73" s="30">
        <v>800</v>
      </c>
      <c r="C73" s="31" t="s">
        <v>23</v>
      </c>
      <c r="D73" s="32" t="s">
        <v>69</v>
      </c>
      <c r="E73" s="152" t="s">
        <v>151</v>
      </c>
      <c r="F73" s="152" t="s">
        <v>27</v>
      </c>
      <c r="G73" s="193">
        <v>91</v>
      </c>
      <c r="H73" s="193">
        <v>97</v>
      </c>
    </row>
    <row r="74" spans="1:8" s="57" customFormat="1" ht="12.75">
      <c r="A74" s="37" t="s">
        <v>58</v>
      </c>
      <c r="B74" s="18">
        <v>800</v>
      </c>
      <c r="C74" s="19" t="s">
        <v>23</v>
      </c>
      <c r="D74" s="20" t="s">
        <v>59</v>
      </c>
      <c r="E74" s="20"/>
      <c r="F74" s="20"/>
      <c r="G74" s="21">
        <f>G81+G88+G83+G75+G77+G79</f>
        <v>3688</v>
      </c>
      <c r="H74" s="21">
        <f>H81+H88+H83+H75+H77+H79</f>
        <v>2799</v>
      </c>
    </row>
    <row r="75" spans="1:8" s="57" customFormat="1" ht="89.25">
      <c r="A75" s="150" t="s">
        <v>152</v>
      </c>
      <c r="B75" s="24">
        <v>800</v>
      </c>
      <c r="C75" s="25" t="s">
        <v>23</v>
      </c>
      <c r="D75" s="26" t="s">
        <v>59</v>
      </c>
      <c r="E75" s="151" t="s">
        <v>153</v>
      </c>
      <c r="F75" s="151"/>
      <c r="G75" s="192">
        <f>SUM(G76)</f>
        <v>2671</v>
      </c>
      <c r="H75" s="192">
        <f>SUM(H76)</f>
        <v>2799</v>
      </c>
    </row>
    <row r="76" spans="1:8" s="57" customFormat="1" ht="25.5">
      <c r="A76" s="29" t="s">
        <v>25</v>
      </c>
      <c r="B76" s="30">
        <v>800</v>
      </c>
      <c r="C76" s="31" t="s">
        <v>23</v>
      </c>
      <c r="D76" s="32" t="s">
        <v>59</v>
      </c>
      <c r="E76" s="152" t="s">
        <v>153</v>
      </c>
      <c r="F76" s="152" t="s">
        <v>27</v>
      </c>
      <c r="G76" s="193">
        <v>2671</v>
      </c>
      <c r="H76" s="193">
        <v>2799</v>
      </c>
    </row>
    <row r="77" spans="1:8" s="57" customFormat="1" ht="102">
      <c r="A77" s="38" t="s">
        <v>154</v>
      </c>
      <c r="B77" s="162">
        <v>800</v>
      </c>
      <c r="C77" s="163" t="s">
        <v>23</v>
      </c>
      <c r="D77" s="151" t="s">
        <v>59</v>
      </c>
      <c r="E77" s="151" t="s">
        <v>155</v>
      </c>
      <c r="F77" s="164"/>
      <c r="G77" s="188">
        <f>SUM(G78)</f>
        <v>1017</v>
      </c>
      <c r="H77" s="188">
        <f>SUM(H78)</f>
        <v>0</v>
      </c>
    </row>
    <row r="78" spans="1:8" s="57" customFormat="1" ht="25.5">
      <c r="A78" s="29" t="s">
        <v>25</v>
      </c>
      <c r="B78" s="162">
        <v>800</v>
      </c>
      <c r="C78" s="165" t="s">
        <v>23</v>
      </c>
      <c r="D78" s="152" t="s">
        <v>59</v>
      </c>
      <c r="E78" s="152" t="s">
        <v>155</v>
      </c>
      <c r="F78" s="152" t="s">
        <v>27</v>
      </c>
      <c r="G78" s="187">
        <v>1017</v>
      </c>
      <c r="H78" s="187"/>
    </row>
    <row r="79" spans="1:8" s="57" customFormat="1" ht="102" hidden="1">
      <c r="A79" s="66" t="s">
        <v>156</v>
      </c>
      <c r="B79" s="162">
        <v>800</v>
      </c>
      <c r="C79" s="163" t="s">
        <v>23</v>
      </c>
      <c r="D79" s="151" t="s">
        <v>59</v>
      </c>
      <c r="E79" s="151" t="s">
        <v>157</v>
      </c>
      <c r="F79" s="164"/>
      <c r="G79" s="188">
        <f>SUM(G80)</f>
        <v>0</v>
      </c>
      <c r="H79" s="188">
        <f>SUM(H80)</f>
        <v>0</v>
      </c>
    </row>
    <row r="80" spans="1:8" s="57" customFormat="1" ht="25.5" hidden="1">
      <c r="A80" s="29" t="s">
        <v>25</v>
      </c>
      <c r="B80" s="162">
        <v>800</v>
      </c>
      <c r="C80" s="165" t="s">
        <v>23</v>
      </c>
      <c r="D80" s="152" t="s">
        <v>59</v>
      </c>
      <c r="E80" s="152" t="s">
        <v>157</v>
      </c>
      <c r="F80" s="152" t="s">
        <v>27</v>
      </c>
      <c r="G80" s="187"/>
      <c r="H80" s="187"/>
    </row>
    <row r="81" spans="1:8" s="28" customFormat="1" ht="51" hidden="1">
      <c r="A81" s="38" t="s">
        <v>60</v>
      </c>
      <c r="B81" s="24">
        <v>800</v>
      </c>
      <c r="C81" s="25" t="s">
        <v>23</v>
      </c>
      <c r="D81" s="26" t="s">
        <v>59</v>
      </c>
      <c r="E81" s="58" t="s">
        <v>61</v>
      </c>
      <c r="F81" s="26"/>
      <c r="G81" s="54">
        <f>G82</f>
        <v>0</v>
      </c>
      <c r="H81" s="54">
        <f>H82</f>
        <v>0</v>
      </c>
    </row>
    <row r="82" spans="1:8" s="34" customFormat="1" ht="12.75" hidden="1">
      <c r="A82" s="36" t="s">
        <v>38</v>
      </c>
      <c r="B82" s="30">
        <v>800</v>
      </c>
      <c r="C82" s="31" t="s">
        <v>23</v>
      </c>
      <c r="D82" s="32" t="s">
        <v>59</v>
      </c>
      <c r="E82" s="59" t="s">
        <v>61</v>
      </c>
      <c r="F82" s="32" t="s">
        <v>39</v>
      </c>
      <c r="G82" s="48"/>
      <c r="H82" s="48"/>
    </row>
    <row r="83" spans="1:8" s="34" customFormat="1" ht="63.75" hidden="1">
      <c r="A83" s="38" t="s">
        <v>62</v>
      </c>
      <c r="B83" s="24">
        <v>800</v>
      </c>
      <c r="C83" s="25" t="s">
        <v>23</v>
      </c>
      <c r="D83" s="26" t="s">
        <v>59</v>
      </c>
      <c r="E83" s="58" t="s">
        <v>63</v>
      </c>
      <c r="F83" s="26"/>
      <c r="G83" s="54">
        <f>G84</f>
        <v>0</v>
      </c>
      <c r="H83" s="54">
        <f>H84</f>
        <v>0</v>
      </c>
    </row>
    <row r="84" spans="1:8" s="34" customFormat="1" ht="12.75" hidden="1">
      <c r="A84" s="36" t="s">
        <v>38</v>
      </c>
      <c r="B84" s="30">
        <v>800</v>
      </c>
      <c r="C84" s="31" t="s">
        <v>23</v>
      </c>
      <c r="D84" s="32" t="s">
        <v>59</v>
      </c>
      <c r="E84" s="59" t="s">
        <v>63</v>
      </c>
      <c r="F84" s="32" t="s">
        <v>39</v>
      </c>
      <c r="G84" s="48"/>
      <c r="H84" s="48"/>
    </row>
    <row r="85" spans="1:8" s="57" customFormat="1" ht="12.75" hidden="1">
      <c r="A85" s="60" t="s">
        <v>64</v>
      </c>
      <c r="B85" s="18">
        <v>800</v>
      </c>
      <c r="C85" s="19" t="s">
        <v>23</v>
      </c>
      <c r="D85" s="20" t="s">
        <v>65</v>
      </c>
      <c r="E85" s="20"/>
      <c r="F85" s="20"/>
      <c r="G85" s="21">
        <f>G86</f>
        <v>0</v>
      </c>
      <c r="H85" s="21">
        <f>H86</f>
        <v>0</v>
      </c>
    </row>
    <row r="86" spans="1:8" s="28" customFormat="1" ht="63.75" hidden="1">
      <c r="A86" s="38" t="s">
        <v>66</v>
      </c>
      <c r="B86" s="24">
        <v>800</v>
      </c>
      <c r="C86" s="25" t="s">
        <v>23</v>
      </c>
      <c r="D86" s="26" t="s">
        <v>65</v>
      </c>
      <c r="E86" s="26" t="s">
        <v>67</v>
      </c>
      <c r="F86" s="26"/>
      <c r="G86" s="54">
        <f>G87</f>
        <v>0</v>
      </c>
      <c r="H86" s="54">
        <f>H87</f>
        <v>0</v>
      </c>
    </row>
    <row r="87" spans="1:8" s="34" customFormat="1" ht="12.75" hidden="1">
      <c r="A87" s="36" t="s">
        <v>38</v>
      </c>
      <c r="B87" s="30">
        <v>800</v>
      </c>
      <c r="C87" s="31" t="s">
        <v>23</v>
      </c>
      <c r="D87" s="32" t="s">
        <v>65</v>
      </c>
      <c r="E87" s="32" t="s">
        <v>67</v>
      </c>
      <c r="F87" s="32" t="s">
        <v>39</v>
      </c>
      <c r="G87" s="48"/>
      <c r="H87" s="48"/>
    </row>
    <row r="88" spans="1:8" s="28" customFormat="1" ht="63.75" hidden="1">
      <c r="A88" s="38" t="s">
        <v>62</v>
      </c>
      <c r="B88" s="24">
        <v>800</v>
      </c>
      <c r="C88" s="25" t="s">
        <v>23</v>
      </c>
      <c r="D88" s="26" t="s">
        <v>59</v>
      </c>
      <c r="E88" s="58" t="s">
        <v>63</v>
      </c>
      <c r="F88" s="26"/>
      <c r="G88" s="54">
        <f>G89</f>
        <v>0</v>
      </c>
      <c r="H88" s="54">
        <f>H89</f>
        <v>0</v>
      </c>
    </row>
    <row r="89" spans="1:8" s="34" customFormat="1" ht="12.75" hidden="1">
      <c r="A89" s="36" t="s">
        <v>38</v>
      </c>
      <c r="B89" s="30">
        <v>800</v>
      </c>
      <c r="C89" s="31" t="s">
        <v>23</v>
      </c>
      <c r="D89" s="32" t="s">
        <v>59</v>
      </c>
      <c r="E89" s="59" t="s">
        <v>63</v>
      </c>
      <c r="F89" s="32" t="s">
        <v>39</v>
      </c>
      <c r="G89" s="48"/>
      <c r="H89" s="48"/>
    </row>
    <row r="90" spans="1:8" ht="15.75">
      <c r="A90" s="49" t="s">
        <v>68</v>
      </c>
      <c r="B90" s="15" t="s">
        <v>26</v>
      </c>
      <c r="C90" s="13" t="s">
        <v>69</v>
      </c>
      <c r="D90" s="14"/>
      <c r="E90" s="15"/>
      <c r="F90" s="15"/>
      <c r="G90" s="197">
        <f>SUM(G109+G91+G94+G126)</f>
        <v>12087.415</v>
      </c>
      <c r="H90" s="197">
        <f>SUM(H109+H91+H94+H126)</f>
        <v>11857.919</v>
      </c>
    </row>
    <row r="91" spans="1:8" ht="13.5" customHeight="1" hidden="1">
      <c r="A91" s="37" t="s">
        <v>70</v>
      </c>
      <c r="B91" s="20" t="s">
        <v>26</v>
      </c>
      <c r="C91" s="19" t="s">
        <v>69</v>
      </c>
      <c r="D91" s="19" t="s">
        <v>11</v>
      </c>
      <c r="E91" s="20"/>
      <c r="F91" s="20"/>
      <c r="G91" s="21">
        <f>G92</f>
        <v>0</v>
      </c>
      <c r="H91" s="21">
        <f>H92</f>
        <v>0</v>
      </c>
    </row>
    <row r="92" spans="1:8" ht="67.5" customHeight="1" hidden="1">
      <c r="A92" s="38" t="s">
        <v>71</v>
      </c>
      <c r="B92" s="26" t="s">
        <v>26</v>
      </c>
      <c r="C92" s="25" t="s">
        <v>69</v>
      </c>
      <c r="D92" s="25" t="s">
        <v>11</v>
      </c>
      <c r="E92" s="26" t="s">
        <v>72</v>
      </c>
      <c r="F92" s="26"/>
      <c r="G92" s="54">
        <f>G93</f>
        <v>0</v>
      </c>
      <c r="H92" s="54">
        <f>H93</f>
        <v>0</v>
      </c>
    </row>
    <row r="93" spans="1:8" ht="26.25" customHeight="1" hidden="1">
      <c r="A93" s="29" t="s">
        <v>25</v>
      </c>
      <c r="B93" s="32" t="s">
        <v>26</v>
      </c>
      <c r="C93" s="31" t="s">
        <v>69</v>
      </c>
      <c r="D93" s="31" t="s">
        <v>11</v>
      </c>
      <c r="E93" s="32" t="s">
        <v>72</v>
      </c>
      <c r="F93" s="32" t="s">
        <v>27</v>
      </c>
      <c r="G93" s="48"/>
      <c r="H93" s="48"/>
    </row>
    <row r="94" spans="1:8" ht="13.5" customHeight="1">
      <c r="A94" s="37" t="s">
        <v>73</v>
      </c>
      <c r="B94" s="20" t="s">
        <v>26</v>
      </c>
      <c r="C94" s="19" t="s">
        <v>69</v>
      </c>
      <c r="D94" s="19" t="s">
        <v>13</v>
      </c>
      <c r="E94" s="20"/>
      <c r="F94" s="20"/>
      <c r="G94" s="21">
        <f>G103+G105+G107+G95+G97+G99+G101</f>
        <v>851</v>
      </c>
      <c r="H94" s="21">
        <f>H103+H105+H107+H95+H97+H99+H101</f>
        <v>851</v>
      </c>
    </row>
    <row r="95" spans="1:8" ht="69" customHeight="1" hidden="1">
      <c r="A95" s="38" t="s">
        <v>166</v>
      </c>
      <c r="B95" s="26" t="s">
        <v>26</v>
      </c>
      <c r="C95" s="25" t="s">
        <v>69</v>
      </c>
      <c r="D95" s="25" t="s">
        <v>13</v>
      </c>
      <c r="E95" s="124" t="s">
        <v>167</v>
      </c>
      <c r="F95" s="26"/>
      <c r="G95" s="194">
        <f>G96</f>
        <v>0</v>
      </c>
      <c r="H95" s="194">
        <f>H96</f>
        <v>0</v>
      </c>
    </row>
    <row r="96" spans="1:8" ht="13.5" customHeight="1" hidden="1">
      <c r="A96" s="29" t="s">
        <v>38</v>
      </c>
      <c r="B96" s="32" t="s">
        <v>26</v>
      </c>
      <c r="C96" s="31" t="s">
        <v>69</v>
      </c>
      <c r="D96" s="31" t="s">
        <v>13</v>
      </c>
      <c r="E96" s="32" t="s">
        <v>167</v>
      </c>
      <c r="F96" s="32" t="s">
        <v>39</v>
      </c>
      <c r="G96" s="187"/>
      <c r="H96" s="187"/>
    </row>
    <row r="97" spans="1:8" ht="63.75">
      <c r="A97" s="38" t="s">
        <v>170</v>
      </c>
      <c r="B97" s="26" t="s">
        <v>26</v>
      </c>
      <c r="C97" s="25" t="s">
        <v>69</v>
      </c>
      <c r="D97" s="25" t="s">
        <v>13</v>
      </c>
      <c r="E97" s="124" t="s">
        <v>171</v>
      </c>
      <c r="F97" s="26"/>
      <c r="G97" s="194">
        <f>G98</f>
        <v>851</v>
      </c>
      <c r="H97" s="194">
        <f>H98</f>
        <v>851</v>
      </c>
    </row>
    <row r="98" spans="1:8" ht="25.5">
      <c r="A98" s="29" t="s">
        <v>25</v>
      </c>
      <c r="B98" s="32" t="s">
        <v>26</v>
      </c>
      <c r="C98" s="31" t="s">
        <v>69</v>
      </c>
      <c r="D98" s="31" t="s">
        <v>13</v>
      </c>
      <c r="E98" s="32" t="s">
        <v>171</v>
      </c>
      <c r="F98" s="32" t="s">
        <v>27</v>
      </c>
      <c r="G98" s="187">
        <v>851</v>
      </c>
      <c r="H98" s="187">
        <v>851</v>
      </c>
    </row>
    <row r="99" spans="1:8" ht="63.75" hidden="1">
      <c r="A99" s="38" t="s">
        <v>172</v>
      </c>
      <c r="B99" s="26" t="s">
        <v>26</v>
      </c>
      <c r="C99" s="25" t="s">
        <v>69</v>
      </c>
      <c r="D99" s="25" t="s">
        <v>13</v>
      </c>
      <c r="E99" s="124" t="s">
        <v>173</v>
      </c>
      <c r="F99" s="26"/>
      <c r="G99" s="194">
        <f>G100</f>
        <v>0</v>
      </c>
      <c r="H99" s="194">
        <f>H100</f>
        <v>0</v>
      </c>
    </row>
    <row r="100" spans="1:8" ht="25.5" hidden="1">
      <c r="A100" s="29" t="s">
        <v>25</v>
      </c>
      <c r="B100" s="32" t="s">
        <v>26</v>
      </c>
      <c r="C100" s="31" t="s">
        <v>69</v>
      </c>
      <c r="D100" s="31" t="s">
        <v>13</v>
      </c>
      <c r="E100" s="126" t="s">
        <v>173</v>
      </c>
      <c r="F100" s="32" t="s">
        <v>27</v>
      </c>
      <c r="G100" s="187"/>
      <c r="H100" s="187"/>
    </row>
    <row r="101" spans="1:8" ht="63.75" hidden="1">
      <c r="A101" s="38" t="s">
        <v>172</v>
      </c>
      <c r="B101" s="26" t="s">
        <v>26</v>
      </c>
      <c r="C101" s="25" t="s">
        <v>69</v>
      </c>
      <c r="D101" s="25" t="s">
        <v>13</v>
      </c>
      <c r="E101" s="26" t="s">
        <v>187</v>
      </c>
      <c r="F101" s="26"/>
      <c r="G101" s="54">
        <f>G102</f>
        <v>0</v>
      </c>
      <c r="H101" s="54">
        <f>H102</f>
        <v>0</v>
      </c>
    </row>
    <row r="102" spans="1:8" s="34" customFormat="1" ht="25.5" hidden="1">
      <c r="A102" s="29" t="s">
        <v>25</v>
      </c>
      <c r="B102" s="32" t="s">
        <v>26</v>
      </c>
      <c r="C102" s="31" t="s">
        <v>69</v>
      </c>
      <c r="D102" s="31" t="s">
        <v>13</v>
      </c>
      <c r="E102" s="32" t="s">
        <v>187</v>
      </c>
      <c r="F102" s="32" t="s">
        <v>27</v>
      </c>
      <c r="G102" s="48"/>
      <c r="H102" s="48"/>
    </row>
    <row r="103" spans="1:8" ht="51" hidden="1">
      <c r="A103" s="38" t="s">
        <v>74</v>
      </c>
      <c r="B103" s="26" t="s">
        <v>26</v>
      </c>
      <c r="C103" s="25" t="s">
        <v>69</v>
      </c>
      <c r="D103" s="25" t="s">
        <v>13</v>
      </c>
      <c r="E103" s="26" t="s">
        <v>75</v>
      </c>
      <c r="F103" s="26"/>
      <c r="G103" s="54">
        <f>G104</f>
        <v>0</v>
      </c>
      <c r="H103" s="54">
        <f>H104</f>
        <v>0</v>
      </c>
    </row>
    <row r="104" spans="1:8" s="34" customFormat="1" ht="12.75" hidden="1">
      <c r="A104" s="36" t="s">
        <v>38</v>
      </c>
      <c r="B104" s="32" t="s">
        <v>26</v>
      </c>
      <c r="C104" s="31" t="s">
        <v>69</v>
      </c>
      <c r="D104" s="31" t="s">
        <v>13</v>
      </c>
      <c r="E104" s="32" t="s">
        <v>75</v>
      </c>
      <c r="F104" s="32" t="s">
        <v>39</v>
      </c>
      <c r="G104" s="48"/>
      <c r="H104" s="48"/>
    </row>
    <row r="105" spans="1:8" s="34" customFormat="1" ht="51" hidden="1">
      <c r="A105" s="38" t="s">
        <v>76</v>
      </c>
      <c r="B105" s="26" t="s">
        <v>26</v>
      </c>
      <c r="C105" s="25" t="s">
        <v>69</v>
      </c>
      <c r="D105" s="25" t="s">
        <v>13</v>
      </c>
      <c r="E105" s="26" t="s">
        <v>77</v>
      </c>
      <c r="F105" s="26"/>
      <c r="G105" s="54">
        <f>G106</f>
        <v>0</v>
      </c>
      <c r="H105" s="54">
        <f>H106</f>
        <v>0</v>
      </c>
    </row>
    <row r="106" spans="1:8" s="34" customFormat="1" ht="12.75" hidden="1">
      <c r="A106" s="36" t="s">
        <v>38</v>
      </c>
      <c r="B106" s="32" t="s">
        <v>26</v>
      </c>
      <c r="C106" s="31" t="s">
        <v>69</v>
      </c>
      <c r="D106" s="31" t="s">
        <v>13</v>
      </c>
      <c r="E106" s="32" t="s">
        <v>77</v>
      </c>
      <c r="F106" s="32" t="s">
        <v>39</v>
      </c>
      <c r="G106" s="48"/>
      <c r="H106" s="48"/>
    </row>
    <row r="107" spans="1:8" s="34" customFormat="1" ht="51" hidden="1">
      <c r="A107" s="38" t="s">
        <v>78</v>
      </c>
      <c r="B107" s="26" t="s">
        <v>26</v>
      </c>
      <c r="C107" s="25" t="s">
        <v>69</v>
      </c>
      <c r="D107" s="25" t="s">
        <v>13</v>
      </c>
      <c r="E107" s="26" t="s">
        <v>79</v>
      </c>
      <c r="F107" s="26"/>
      <c r="G107" s="54">
        <f>G108</f>
        <v>0</v>
      </c>
      <c r="H107" s="54">
        <f>H108</f>
        <v>0</v>
      </c>
    </row>
    <row r="108" spans="1:8" s="34" customFormat="1" ht="12.75" hidden="1">
      <c r="A108" s="36" t="s">
        <v>38</v>
      </c>
      <c r="B108" s="32" t="s">
        <v>26</v>
      </c>
      <c r="C108" s="31" t="s">
        <v>69</v>
      </c>
      <c r="D108" s="31" t="s">
        <v>13</v>
      </c>
      <c r="E108" s="32" t="s">
        <v>79</v>
      </c>
      <c r="F108" s="32" t="s">
        <v>39</v>
      </c>
      <c r="G108" s="48"/>
      <c r="H108" s="48"/>
    </row>
    <row r="109" spans="1:8" ht="12.75">
      <c r="A109" s="37" t="s">
        <v>80</v>
      </c>
      <c r="B109" s="20" t="s">
        <v>26</v>
      </c>
      <c r="C109" s="19" t="s">
        <v>69</v>
      </c>
      <c r="D109" s="19" t="s">
        <v>19</v>
      </c>
      <c r="E109" s="20"/>
      <c r="F109" s="20"/>
      <c r="G109" s="21">
        <f>SUM(G112+G114+G116+G118)+G124+G110+G120+G122</f>
        <v>11236.415</v>
      </c>
      <c r="H109" s="21">
        <f>SUM(H112+H114+H116+H118)+H124+H110+H120+H122</f>
        <v>11006.919</v>
      </c>
    </row>
    <row r="110" spans="1:8" s="39" customFormat="1" ht="89.25" hidden="1">
      <c r="A110" s="61" t="s">
        <v>81</v>
      </c>
      <c r="B110" s="58" t="s">
        <v>26</v>
      </c>
      <c r="C110" s="62" t="s">
        <v>69</v>
      </c>
      <c r="D110" s="62" t="s">
        <v>19</v>
      </c>
      <c r="E110" s="58" t="s">
        <v>82</v>
      </c>
      <c r="F110" s="58"/>
      <c r="G110" s="54">
        <f>G111</f>
        <v>0</v>
      </c>
      <c r="H110" s="54">
        <f>H111</f>
        <v>0</v>
      </c>
    </row>
    <row r="111" spans="1:8" s="39" customFormat="1" ht="25.5" hidden="1">
      <c r="A111" s="63" t="s">
        <v>25</v>
      </c>
      <c r="B111" s="59" t="s">
        <v>26</v>
      </c>
      <c r="C111" s="64" t="s">
        <v>69</v>
      </c>
      <c r="D111" s="64" t="s">
        <v>19</v>
      </c>
      <c r="E111" s="59" t="s">
        <v>82</v>
      </c>
      <c r="F111" s="59" t="s">
        <v>27</v>
      </c>
      <c r="G111" s="48"/>
      <c r="H111" s="48"/>
    </row>
    <row r="112" spans="1:8" ht="56.25" customHeight="1">
      <c r="A112" s="65" t="s">
        <v>179</v>
      </c>
      <c r="B112" s="26" t="s">
        <v>26</v>
      </c>
      <c r="C112" s="25" t="s">
        <v>69</v>
      </c>
      <c r="D112" s="25" t="s">
        <v>19</v>
      </c>
      <c r="E112" s="26" t="s">
        <v>83</v>
      </c>
      <c r="F112" s="26"/>
      <c r="G112" s="54">
        <f>G113</f>
        <v>4200</v>
      </c>
      <c r="H112" s="54">
        <f>H113</f>
        <v>4200</v>
      </c>
    </row>
    <row r="113" spans="1:8" ht="25.5">
      <c r="A113" s="29" t="s">
        <v>25</v>
      </c>
      <c r="B113" s="32" t="s">
        <v>26</v>
      </c>
      <c r="C113" s="31" t="s">
        <v>69</v>
      </c>
      <c r="D113" s="31" t="s">
        <v>19</v>
      </c>
      <c r="E113" s="32" t="s">
        <v>83</v>
      </c>
      <c r="F113" s="32" t="s">
        <v>27</v>
      </c>
      <c r="G113" s="48">
        <v>4200</v>
      </c>
      <c r="H113" s="48">
        <v>4200</v>
      </c>
    </row>
    <row r="114" spans="1:8" ht="51">
      <c r="A114" s="65" t="s">
        <v>180</v>
      </c>
      <c r="B114" s="26" t="s">
        <v>26</v>
      </c>
      <c r="C114" s="25" t="s">
        <v>69</v>
      </c>
      <c r="D114" s="25" t="s">
        <v>19</v>
      </c>
      <c r="E114" s="26" t="s">
        <v>84</v>
      </c>
      <c r="F114" s="26"/>
      <c r="G114" s="54">
        <f>G115</f>
        <v>812</v>
      </c>
      <c r="H114" s="54">
        <f>H115</f>
        <v>743</v>
      </c>
    </row>
    <row r="115" spans="1:8" s="34" customFormat="1" ht="25.5">
      <c r="A115" s="29" t="s">
        <v>25</v>
      </c>
      <c r="B115" s="32" t="s">
        <v>26</v>
      </c>
      <c r="C115" s="31" t="s">
        <v>69</v>
      </c>
      <c r="D115" s="31" t="s">
        <v>19</v>
      </c>
      <c r="E115" s="32" t="s">
        <v>84</v>
      </c>
      <c r="F115" s="32" t="s">
        <v>27</v>
      </c>
      <c r="G115" s="48">
        <v>812</v>
      </c>
      <c r="H115" s="48">
        <v>743</v>
      </c>
    </row>
    <row r="116" spans="1:8" ht="63.75">
      <c r="A116" s="65" t="s">
        <v>181</v>
      </c>
      <c r="B116" s="26" t="s">
        <v>26</v>
      </c>
      <c r="C116" s="25" t="s">
        <v>69</v>
      </c>
      <c r="D116" s="25" t="s">
        <v>19</v>
      </c>
      <c r="E116" s="26" t="s">
        <v>85</v>
      </c>
      <c r="F116" s="26"/>
      <c r="G116" s="54">
        <f>G117</f>
        <v>700</v>
      </c>
      <c r="H116" s="54">
        <f>H117</f>
        <v>700</v>
      </c>
    </row>
    <row r="117" spans="1:8" s="34" customFormat="1" ht="25.5">
      <c r="A117" s="29" t="s">
        <v>25</v>
      </c>
      <c r="B117" s="32" t="s">
        <v>26</v>
      </c>
      <c r="C117" s="31" t="s">
        <v>69</v>
      </c>
      <c r="D117" s="31" t="s">
        <v>19</v>
      </c>
      <c r="E117" s="32" t="s">
        <v>85</v>
      </c>
      <c r="F117" s="32" t="s">
        <v>27</v>
      </c>
      <c r="G117" s="48">
        <v>700</v>
      </c>
      <c r="H117" s="48">
        <v>700</v>
      </c>
    </row>
    <row r="118" spans="1:8" ht="63.75">
      <c r="A118" s="23" t="s">
        <v>182</v>
      </c>
      <c r="B118" s="26" t="s">
        <v>26</v>
      </c>
      <c r="C118" s="25" t="s">
        <v>69</v>
      </c>
      <c r="D118" s="25" t="s">
        <v>19</v>
      </c>
      <c r="E118" s="26" t="s">
        <v>86</v>
      </c>
      <c r="F118" s="26"/>
      <c r="G118" s="54">
        <f>G119</f>
        <v>2828.6</v>
      </c>
      <c r="H118" s="54">
        <f>H119</f>
        <v>3074.6</v>
      </c>
    </row>
    <row r="119" spans="1:8" ht="25.5">
      <c r="A119" s="29" t="s">
        <v>25</v>
      </c>
      <c r="B119" s="32" t="s">
        <v>26</v>
      </c>
      <c r="C119" s="31" t="s">
        <v>69</v>
      </c>
      <c r="D119" s="31" t="s">
        <v>19</v>
      </c>
      <c r="E119" s="32" t="s">
        <v>86</v>
      </c>
      <c r="F119" s="32" t="s">
        <v>27</v>
      </c>
      <c r="G119" s="48">
        <v>2828.6</v>
      </c>
      <c r="H119" s="48">
        <v>3074.6</v>
      </c>
    </row>
    <row r="120" spans="1:8" ht="76.5">
      <c r="A120" s="66" t="s">
        <v>183</v>
      </c>
      <c r="B120" s="124" t="s">
        <v>26</v>
      </c>
      <c r="C120" s="125" t="s">
        <v>69</v>
      </c>
      <c r="D120" s="125" t="s">
        <v>19</v>
      </c>
      <c r="E120" s="124" t="s">
        <v>140</v>
      </c>
      <c r="F120" s="32"/>
      <c r="G120" s="54">
        <f>G121</f>
        <v>2695.815</v>
      </c>
      <c r="H120" s="54">
        <f>H121</f>
        <v>2289.319</v>
      </c>
    </row>
    <row r="121" spans="1:8" ht="25.5">
      <c r="A121" s="29" t="s">
        <v>25</v>
      </c>
      <c r="B121" s="126" t="s">
        <v>26</v>
      </c>
      <c r="C121" s="127" t="s">
        <v>69</v>
      </c>
      <c r="D121" s="127" t="s">
        <v>19</v>
      </c>
      <c r="E121" s="126" t="s">
        <v>140</v>
      </c>
      <c r="F121" s="32" t="s">
        <v>27</v>
      </c>
      <c r="G121" s="48">
        <f>2196+499.815</f>
        <v>2695.815</v>
      </c>
      <c r="H121" s="48">
        <f>2290-0.681</f>
        <v>2289.319</v>
      </c>
    </row>
    <row r="122" spans="1:8" ht="78" customHeight="1" hidden="1">
      <c r="A122" s="66" t="s">
        <v>184</v>
      </c>
      <c r="B122" s="124" t="s">
        <v>26</v>
      </c>
      <c r="C122" s="125" t="s">
        <v>69</v>
      </c>
      <c r="D122" s="125" t="s">
        <v>19</v>
      </c>
      <c r="E122" s="124" t="s">
        <v>134</v>
      </c>
      <c r="F122" s="32"/>
      <c r="G122" s="54">
        <f>G123</f>
        <v>0</v>
      </c>
      <c r="H122" s="54">
        <f>H123</f>
        <v>0</v>
      </c>
    </row>
    <row r="123" spans="1:8" ht="25.5" hidden="1">
      <c r="A123" s="29" t="s">
        <v>25</v>
      </c>
      <c r="B123" s="126" t="s">
        <v>26</v>
      </c>
      <c r="C123" s="127" t="s">
        <v>69</v>
      </c>
      <c r="D123" s="127" t="s">
        <v>19</v>
      </c>
      <c r="E123" s="126" t="s">
        <v>134</v>
      </c>
      <c r="F123" s="32" t="s">
        <v>27</v>
      </c>
      <c r="G123" s="48"/>
      <c r="H123" s="48"/>
    </row>
    <row r="124" spans="1:8" s="28" customFormat="1" ht="51" hidden="1">
      <c r="A124" s="66" t="s">
        <v>87</v>
      </c>
      <c r="B124" s="26" t="s">
        <v>26</v>
      </c>
      <c r="C124" s="25" t="s">
        <v>69</v>
      </c>
      <c r="D124" s="25" t="s">
        <v>19</v>
      </c>
      <c r="E124" s="26" t="s">
        <v>88</v>
      </c>
      <c r="F124" s="26"/>
      <c r="G124" s="54">
        <f>G125</f>
        <v>0</v>
      </c>
      <c r="H124" s="54">
        <f>H125</f>
        <v>0</v>
      </c>
    </row>
    <row r="125" spans="1:8" s="34" customFormat="1" ht="12.75" hidden="1">
      <c r="A125" s="29" t="s">
        <v>38</v>
      </c>
      <c r="B125" s="32" t="s">
        <v>26</v>
      </c>
      <c r="C125" s="31" t="s">
        <v>69</v>
      </c>
      <c r="D125" s="31" t="s">
        <v>19</v>
      </c>
      <c r="E125" s="32" t="s">
        <v>88</v>
      </c>
      <c r="F125" s="32" t="s">
        <v>39</v>
      </c>
      <c r="G125" s="48"/>
      <c r="H125" s="48"/>
    </row>
    <row r="126" spans="1:8" ht="13.5" customHeight="1" hidden="1">
      <c r="A126" s="37" t="s">
        <v>189</v>
      </c>
      <c r="B126" s="20" t="s">
        <v>26</v>
      </c>
      <c r="C126" s="19" t="s">
        <v>69</v>
      </c>
      <c r="D126" s="19" t="s">
        <v>69</v>
      </c>
      <c r="E126" s="20"/>
      <c r="F126" s="20"/>
      <c r="G126" s="21">
        <f>G127</f>
        <v>0</v>
      </c>
      <c r="H126" s="21">
        <f>H127</f>
        <v>0</v>
      </c>
    </row>
    <row r="127" spans="1:8" ht="67.5" customHeight="1" hidden="1">
      <c r="A127" s="38" t="s">
        <v>71</v>
      </c>
      <c r="B127" s="26" t="s">
        <v>26</v>
      </c>
      <c r="C127" s="25" t="s">
        <v>69</v>
      </c>
      <c r="D127" s="25" t="s">
        <v>69</v>
      </c>
      <c r="E127" s="26" t="s">
        <v>72</v>
      </c>
      <c r="F127" s="26"/>
      <c r="G127" s="54">
        <f>G128</f>
        <v>0</v>
      </c>
      <c r="H127" s="54">
        <f>H128</f>
        <v>0</v>
      </c>
    </row>
    <row r="128" spans="1:8" ht="26.25" customHeight="1" hidden="1">
      <c r="A128" s="29" t="s">
        <v>25</v>
      </c>
      <c r="B128" s="32" t="s">
        <v>26</v>
      </c>
      <c r="C128" s="31" t="s">
        <v>69</v>
      </c>
      <c r="D128" s="31" t="s">
        <v>69</v>
      </c>
      <c r="E128" s="32" t="s">
        <v>72</v>
      </c>
      <c r="F128" s="32" t="s">
        <v>27</v>
      </c>
      <c r="G128" s="48"/>
      <c r="H128" s="48"/>
    </row>
    <row r="129" spans="1:8" s="67" customFormat="1" ht="15.75">
      <c r="A129" s="56" t="s">
        <v>89</v>
      </c>
      <c r="B129" s="15" t="s">
        <v>26</v>
      </c>
      <c r="C129" s="13" t="s">
        <v>90</v>
      </c>
      <c r="D129" s="13"/>
      <c r="E129" s="15"/>
      <c r="F129" s="15"/>
      <c r="G129" s="16">
        <f>G130</f>
        <v>500</v>
      </c>
      <c r="H129" s="16">
        <f>H130</f>
        <v>500</v>
      </c>
    </row>
    <row r="130" spans="1:8" s="57" customFormat="1" ht="12.75">
      <c r="A130" s="68" t="s">
        <v>91</v>
      </c>
      <c r="B130" s="20" t="s">
        <v>26</v>
      </c>
      <c r="C130" s="19" t="s">
        <v>90</v>
      </c>
      <c r="D130" s="19" t="s">
        <v>11</v>
      </c>
      <c r="E130" s="20"/>
      <c r="F130" s="20"/>
      <c r="G130" s="21">
        <f>G131+G133</f>
        <v>500</v>
      </c>
      <c r="H130" s="21">
        <f>H131+H133</f>
        <v>500</v>
      </c>
    </row>
    <row r="131" spans="1:8" s="28" customFormat="1" ht="51">
      <c r="A131" s="38" t="s">
        <v>92</v>
      </c>
      <c r="B131" s="26" t="s">
        <v>26</v>
      </c>
      <c r="C131" s="25" t="s">
        <v>90</v>
      </c>
      <c r="D131" s="25" t="s">
        <v>11</v>
      </c>
      <c r="E131" s="26" t="s">
        <v>93</v>
      </c>
      <c r="F131" s="26"/>
      <c r="G131" s="54">
        <f>G132</f>
        <v>500</v>
      </c>
      <c r="H131" s="54">
        <f>H132</f>
        <v>500</v>
      </c>
    </row>
    <row r="132" spans="1:8" s="34" customFormat="1" ht="12.75">
      <c r="A132" s="36" t="s">
        <v>38</v>
      </c>
      <c r="B132" s="32" t="s">
        <v>26</v>
      </c>
      <c r="C132" s="31" t="s">
        <v>90</v>
      </c>
      <c r="D132" s="31" t="s">
        <v>11</v>
      </c>
      <c r="E132" s="32" t="s">
        <v>93</v>
      </c>
      <c r="F132" s="32" t="s">
        <v>39</v>
      </c>
      <c r="G132" s="48">
        <v>500</v>
      </c>
      <c r="H132" s="48">
        <v>500</v>
      </c>
    </row>
    <row r="133" spans="1:8" s="28" customFormat="1" ht="76.5" hidden="1">
      <c r="A133" s="38" t="s">
        <v>135</v>
      </c>
      <c r="B133" s="26" t="s">
        <v>26</v>
      </c>
      <c r="C133" s="25" t="s">
        <v>90</v>
      </c>
      <c r="D133" s="25" t="s">
        <v>11</v>
      </c>
      <c r="E133" s="26" t="s">
        <v>94</v>
      </c>
      <c r="F133" s="26"/>
      <c r="G133" s="54">
        <f>G134</f>
        <v>0</v>
      </c>
      <c r="H133" s="54">
        <f>H134</f>
        <v>0</v>
      </c>
    </row>
    <row r="134" spans="1:8" s="34" customFormat="1" ht="12.75" hidden="1">
      <c r="A134" s="36" t="s">
        <v>38</v>
      </c>
      <c r="B134" s="32" t="s">
        <v>26</v>
      </c>
      <c r="C134" s="31" t="s">
        <v>90</v>
      </c>
      <c r="D134" s="31" t="s">
        <v>11</v>
      </c>
      <c r="E134" s="32" t="s">
        <v>94</v>
      </c>
      <c r="F134" s="32" t="s">
        <v>39</v>
      </c>
      <c r="G134" s="48"/>
      <c r="H134" s="48"/>
    </row>
    <row r="135" spans="1:8" ht="15.75">
      <c r="A135" s="49" t="s">
        <v>95</v>
      </c>
      <c r="B135" s="15" t="s">
        <v>26</v>
      </c>
      <c r="C135" s="13" t="s">
        <v>54</v>
      </c>
      <c r="D135" s="13"/>
      <c r="E135" s="15"/>
      <c r="F135" s="15"/>
      <c r="G135" s="16">
        <f>SUM(G137)</f>
        <v>83</v>
      </c>
      <c r="H135" s="16">
        <f>SUM(H137)</f>
        <v>83</v>
      </c>
    </row>
    <row r="136" spans="1:8" ht="12.75">
      <c r="A136" s="37" t="s">
        <v>96</v>
      </c>
      <c r="B136" s="20" t="s">
        <v>26</v>
      </c>
      <c r="C136" s="19" t="s">
        <v>54</v>
      </c>
      <c r="D136" s="19" t="s">
        <v>11</v>
      </c>
      <c r="E136" s="20"/>
      <c r="F136" s="20"/>
      <c r="G136" s="21">
        <f>SUM(G137)</f>
        <v>83</v>
      </c>
      <c r="H136" s="21">
        <f>SUM(H137)</f>
        <v>83</v>
      </c>
    </row>
    <row r="137" spans="1:8" s="28" customFormat="1" ht="76.5">
      <c r="A137" s="23" t="s">
        <v>185</v>
      </c>
      <c r="B137" s="26" t="s">
        <v>26</v>
      </c>
      <c r="C137" s="25" t="s">
        <v>54</v>
      </c>
      <c r="D137" s="25" t="s">
        <v>11</v>
      </c>
      <c r="E137" s="26" t="s">
        <v>97</v>
      </c>
      <c r="F137" s="26"/>
      <c r="G137" s="54">
        <f>G138</f>
        <v>83</v>
      </c>
      <c r="H137" s="54">
        <f>H138</f>
        <v>83</v>
      </c>
    </row>
    <row r="138" spans="1:8" s="34" customFormat="1" ht="12.75">
      <c r="A138" s="36" t="s">
        <v>32</v>
      </c>
      <c r="B138" s="32" t="s">
        <v>26</v>
      </c>
      <c r="C138" s="31" t="s">
        <v>54</v>
      </c>
      <c r="D138" s="31" t="s">
        <v>11</v>
      </c>
      <c r="E138" s="32" t="s">
        <v>97</v>
      </c>
      <c r="F138" s="32" t="s">
        <v>33</v>
      </c>
      <c r="G138" s="48">
        <v>83</v>
      </c>
      <c r="H138" s="48">
        <v>83</v>
      </c>
    </row>
    <row r="139" spans="1:8" ht="15.75">
      <c r="A139" s="199" t="s">
        <v>98</v>
      </c>
      <c r="B139" s="199"/>
      <c r="C139" s="199"/>
      <c r="D139" s="199"/>
      <c r="E139" s="199"/>
      <c r="F139" s="199"/>
      <c r="G139" s="195">
        <f>SUM(G21+G61+G66+G90+G135+G70+G129)</f>
        <v>21782.745000000003</v>
      </c>
      <c r="H139" s="195">
        <f>SUM(H21+H61+H66+H90+H135+H70+H129)</f>
        <v>20679.279</v>
      </c>
    </row>
  </sheetData>
  <sheetProtection selectLockedCells="1" selectUnlockedCells="1"/>
  <mergeCells count="17">
    <mergeCell ref="A139:F139"/>
    <mergeCell ref="A13:G13"/>
    <mergeCell ref="A7:G7"/>
    <mergeCell ref="A8:G8"/>
    <mergeCell ref="A9:G9"/>
    <mergeCell ref="A16:G16"/>
    <mergeCell ref="A17:G17"/>
    <mergeCell ref="A14:G14"/>
    <mergeCell ref="A11:G11"/>
    <mergeCell ref="A12:G12"/>
    <mergeCell ref="A1:G1"/>
    <mergeCell ref="A2:G2"/>
    <mergeCell ref="A3:G3"/>
    <mergeCell ref="A4:G4"/>
    <mergeCell ref="A5:G5"/>
    <mergeCell ref="A10:G10"/>
    <mergeCell ref="A6:G6"/>
  </mergeCells>
  <printOptions/>
  <pageMargins left="0.7479166666666667" right="0.1701388888888889" top="0.1597222222222222" bottom="0.35" header="0.5118055555555555" footer="0.2"/>
  <pageSetup fitToHeight="3" fitToWidth="1" horizontalDpi="600" verticalDpi="600" orientation="portrait" paperSize="9" scale="67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7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6.375" style="1" customWidth="1"/>
    <col min="4" max="4" width="15.75390625" style="1" customWidth="1"/>
    <col min="5" max="5" width="5.625" style="1" customWidth="1"/>
    <col min="6" max="6" width="15.125" style="1" customWidth="1"/>
    <col min="7" max="7" width="16.00390625" style="1" customWidth="1"/>
    <col min="13" max="16384" width="9.125" style="1" customWidth="1"/>
  </cols>
  <sheetData>
    <row r="1" spans="1:7" ht="15" customHeight="1">
      <c r="A1" s="198" t="s">
        <v>194</v>
      </c>
      <c r="B1" s="203"/>
      <c r="C1" s="203"/>
      <c r="D1" s="203"/>
      <c r="E1" s="203"/>
      <c r="F1" s="203"/>
      <c r="G1" s="69"/>
    </row>
    <row r="2" spans="1:7" ht="14.25" customHeight="1">
      <c r="A2" s="198" t="s">
        <v>99</v>
      </c>
      <c r="B2" s="203"/>
      <c r="C2" s="203"/>
      <c r="D2" s="203"/>
      <c r="E2" s="203"/>
      <c r="F2" s="203"/>
      <c r="G2" s="69"/>
    </row>
    <row r="3" spans="1:7" ht="14.25" customHeight="1">
      <c r="A3" s="198" t="s">
        <v>0</v>
      </c>
      <c r="B3" s="203"/>
      <c r="C3" s="203"/>
      <c r="D3" s="203"/>
      <c r="E3" s="203"/>
      <c r="F3" s="203"/>
      <c r="G3" s="69"/>
    </row>
    <row r="4" spans="1:7" ht="14.25" customHeight="1">
      <c r="A4" s="198" t="s">
        <v>201</v>
      </c>
      <c r="B4" s="203"/>
      <c r="C4" s="203"/>
      <c r="D4" s="203"/>
      <c r="E4" s="203"/>
      <c r="F4" s="203"/>
      <c r="G4" s="69"/>
    </row>
    <row r="5" spans="1:7" ht="14.25" customHeight="1">
      <c r="A5" s="198" t="s">
        <v>100</v>
      </c>
      <c r="B5" s="203"/>
      <c r="C5" s="203"/>
      <c r="D5" s="203"/>
      <c r="E5" s="203"/>
      <c r="F5" s="203"/>
      <c r="G5" s="69"/>
    </row>
    <row r="6" spans="1:7" ht="14.25" customHeight="1">
      <c r="A6" s="198" t="s">
        <v>101</v>
      </c>
      <c r="B6" s="203"/>
      <c r="C6" s="203"/>
      <c r="D6" s="203"/>
      <c r="E6" s="203"/>
      <c r="F6" s="203"/>
      <c r="G6" s="69"/>
    </row>
    <row r="7" spans="1:7" ht="14.25" customHeight="1">
      <c r="A7" s="198" t="s">
        <v>0</v>
      </c>
      <c r="B7" s="203"/>
      <c r="C7" s="203"/>
      <c r="D7" s="203"/>
      <c r="E7" s="203"/>
      <c r="F7" s="203"/>
      <c r="G7" s="69"/>
    </row>
    <row r="8" spans="1:7" ht="14.25" customHeight="1">
      <c r="A8" s="198" t="s">
        <v>102</v>
      </c>
      <c r="B8" s="203"/>
      <c r="C8" s="203"/>
      <c r="D8" s="203"/>
      <c r="E8" s="203"/>
      <c r="F8" s="203"/>
      <c r="G8" s="69"/>
    </row>
    <row r="9" spans="1:7" ht="14.25" customHeight="1">
      <c r="A9" s="198" t="s">
        <v>145</v>
      </c>
      <c r="B9" s="203"/>
      <c r="C9" s="203"/>
      <c r="D9" s="203"/>
      <c r="E9" s="203"/>
      <c r="F9" s="203"/>
      <c r="G9" s="69"/>
    </row>
    <row r="10" spans="1:7" ht="14.25" customHeight="1">
      <c r="A10" s="198" t="s">
        <v>146</v>
      </c>
      <c r="B10" s="203"/>
      <c r="C10" s="203"/>
      <c r="D10" s="203"/>
      <c r="E10" s="203"/>
      <c r="F10" s="203"/>
      <c r="G10" s="69"/>
    </row>
    <row r="11" spans="1:7" ht="14.25" customHeight="1">
      <c r="A11" s="198" t="s">
        <v>147</v>
      </c>
      <c r="B11" s="203"/>
      <c r="C11" s="203"/>
      <c r="D11" s="203"/>
      <c r="E11" s="203"/>
      <c r="F11" s="203"/>
      <c r="G11" s="69"/>
    </row>
    <row r="12" spans="1:7" ht="14.25" customHeight="1">
      <c r="A12" s="198" t="s">
        <v>148</v>
      </c>
      <c r="B12" s="198"/>
      <c r="C12" s="198"/>
      <c r="D12" s="198"/>
      <c r="E12" s="198"/>
      <c r="F12" s="198"/>
      <c r="G12" s="69"/>
    </row>
    <row r="13" spans="1:7" ht="14.25" customHeight="1">
      <c r="A13" s="198" t="s">
        <v>198</v>
      </c>
      <c r="B13" s="198"/>
      <c r="C13" s="198"/>
      <c r="D13" s="198"/>
      <c r="E13" s="198"/>
      <c r="F13" s="198"/>
      <c r="G13" s="71"/>
    </row>
    <row r="14" spans="1:7" ht="14.25" customHeight="1">
      <c r="A14" s="198" t="s">
        <v>199</v>
      </c>
      <c r="B14" s="198"/>
      <c r="C14" s="198"/>
      <c r="D14" s="198"/>
      <c r="E14" s="198"/>
      <c r="F14" s="198"/>
      <c r="G14" s="71"/>
    </row>
    <row r="15" spans="1:6" ht="15">
      <c r="A15" s="72"/>
      <c r="B15" s="72"/>
      <c r="C15" s="72"/>
      <c r="D15" s="72"/>
      <c r="E15" s="72"/>
      <c r="F15" s="72"/>
    </row>
    <row r="16" spans="1:6" ht="15.75">
      <c r="A16" s="204" t="s">
        <v>103</v>
      </c>
      <c r="B16" s="204"/>
      <c r="C16" s="204"/>
      <c r="D16" s="204"/>
      <c r="E16" s="204"/>
      <c r="F16" s="204"/>
    </row>
    <row r="17" spans="1:6" ht="12.75" customHeight="1">
      <c r="A17" s="204" t="s">
        <v>104</v>
      </c>
      <c r="B17" s="204"/>
      <c r="C17" s="204"/>
      <c r="D17" s="204"/>
      <c r="E17" s="204"/>
      <c r="F17" s="204"/>
    </row>
    <row r="18" spans="1:6" ht="12.75" customHeight="1">
      <c r="A18" s="204" t="s">
        <v>195</v>
      </c>
      <c r="B18" s="204"/>
      <c r="C18" s="204"/>
      <c r="D18" s="204"/>
      <c r="E18" s="204"/>
      <c r="F18" s="204"/>
    </row>
    <row r="19" spans="1:5" ht="12.75" customHeight="1">
      <c r="A19" s="73"/>
      <c r="B19" s="73"/>
      <c r="C19" s="73"/>
      <c r="D19" s="73"/>
      <c r="E19" s="73"/>
    </row>
    <row r="20" spans="5:6" ht="12.75">
      <c r="E20" s="4"/>
      <c r="F20" s="4" t="s">
        <v>2</v>
      </c>
    </row>
    <row r="21" spans="1:7" ht="17.25" customHeight="1">
      <c r="A21" s="5" t="s">
        <v>3</v>
      </c>
      <c r="B21" s="5" t="s">
        <v>105</v>
      </c>
      <c r="C21" s="6" t="s">
        <v>6</v>
      </c>
      <c r="D21" s="5" t="s">
        <v>7</v>
      </c>
      <c r="E21" s="5" t="s">
        <v>8</v>
      </c>
      <c r="F21" s="5" t="s">
        <v>191</v>
      </c>
      <c r="G21" s="5" t="s">
        <v>192</v>
      </c>
    </row>
    <row r="22" spans="1:7" ht="36" hidden="1">
      <c r="A22" s="7" t="s">
        <v>9</v>
      </c>
      <c r="B22" s="9"/>
      <c r="C22" s="9"/>
      <c r="D22" s="8"/>
      <c r="E22" s="8"/>
      <c r="F22" s="10">
        <f>SUM(F137)</f>
        <v>21782.745000000003</v>
      </c>
      <c r="G22" s="10">
        <f>SUM(G137)</f>
        <v>20679.279</v>
      </c>
    </row>
    <row r="23" spans="1:7" ht="15.75">
      <c r="A23" s="11" t="s">
        <v>10</v>
      </c>
      <c r="B23" s="13" t="s">
        <v>11</v>
      </c>
      <c r="C23" s="14"/>
      <c r="D23" s="15"/>
      <c r="E23" s="15"/>
      <c r="F23" s="16">
        <f>SUM(F32+F42+F51+F27)+F45</f>
        <v>4875.4</v>
      </c>
      <c r="G23" s="16">
        <f>SUM(G32+G42+G51+G27)+G45</f>
        <v>4875.4</v>
      </c>
    </row>
    <row r="24" spans="1:12" s="22" customFormat="1" ht="31.5" customHeight="1" hidden="1">
      <c r="A24" s="17" t="s">
        <v>12</v>
      </c>
      <c r="B24" s="19" t="s">
        <v>11</v>
      </c>
      <c r="C24" s="19" t="s">
        <v>13</v>
      </c>
      <c r="D24" s="20"/>
      <c r="E24" s="20"/>
      <c r="F24" s="21">
        <f>SUM(F25)</f>
        <v>0</v>
      </c>
      <c r="G24" s="21">
        <f>SUM(G25)</f>
        <v>0</v>
      </c>
      <c r="H24"/>
      <c r="I24"/>
      <c r="J24"/>
      <c r="K24"/>
      <c r="L24"/>
    </row>
    <row r="25" spans="1:12" s="28" customFormat="1" ht="49.5" customHeight="1" hidden="1">
      <c r="A25" s="23" t="s">
        <v>14</v>
      </c>
      <c r="B25" s="25" t="s">
        <v>11</v>
      </c>
      <c r="C25" s="25" t="s">
        <v>13</v>
      </c>
      <c r="D25" s="26" t="s">
        <v>15</v>
      </c>
      <c r="E25" s="26"/>
      <c r="F25" s="27">
        <f>F26</f>
        <v>0</v>
      </c>
      <c r="G25" s="27">
        <f>G26</f>
        <v>0</v>
      </c>
      <c r="H25"/>
      <c r="I25"/>
      <c r="J25"/>
      <c r="K25"/>
      <c r="L25"/>
    </row>
    <row r="26" spans="1:12" s="34" customFormat="1" ht="51.75" customHeight="1" hidden="1">
      <c r="A26" s="29" t="s">
        <v>16</v>
      </c>
      <c r="B26" s="31" t="s">
        <v>11</v>
      </c>
      <c r="C26" s="31" t="s">
        <v>13</v>
      </c>
      <c r="D26" s="32" t="s">
        <v>15</v>
      </c>
      <c r="E26" s="32" t="s">
        <v>17</v>
      </c>
      <c r="F26" s="33"/>
      <c r="G26" s="33"/>
      <c r="H26"/>
      <c r="I26"/>
      <c r="J26"/>
      <c r="K26"/>
      <c r="L26"/>
    </row>
    <row r="27" spans="1:12" s="22" customFormat="1" ht="39.75" customHeight="1">
      <c r="A27" s="17" t="s">
        <v>18</v>
      </c>
      <c r="B27" s="19" t="s">
        <v>11</v>
      </c>
      <c r="C27" s="19" t="s">
        <v>19</v>
      </c>
      <c r="D27" s="20"/>
      <c r="E27" s="20"/>
      <c r="F27" s="21">
        <f>SUM(F28)+F30</f>
        <v>17.4</v>
      </c>
      <c r="G27" s="21">
        <f>SUM(G28)+G30</f>
        <v>17.4</v>
      </c>
      <c r="H27"/>
      <c r="I27"/>
      <c r="J27"/>
      <c r="K27"/>
      <c r="L27"/>
    </row>
    <row r="28" spans="1:12" s="28" customFormat="1" ht="63.75">
      <c r="A28" s="35" t="s">
        <v>139</v>
      </c>
      <c r="B28" s="25" t="s">
        <v>11</v>
      </c>
      <c r="C28" s="25" t="s">
        <v>19</v>
      </c>
      <c r="D28" s="26" t="s">
        <v>20</v>
      </c>
      <c r="E28" s="26"/>
      <c r="F28" s="27">
        <f>F29</f>
        <v>1.8</v>
      </c>
      <c r="G28" s="27">
        <f>G29</f>
        <v>1.8</v>
      </c>
      <c r="H28"/>
      <c r="I28"/>
      <c r="J28"/>
      <c r="K28"/>
      <c r="L28"/>
    </row>
    <row r="29" spans="1:12" s="28" customFormat="1" ht="51.75" customHeight="1">
      <c r="A29" s="29" t="s">
        <v>16</v>
      </c>
      <c r="B29" s="31" t="s">
        <v>11</v>
      </c>
      <c r="C29" s="31" t="s">
        <v>19</v>
      </c>
      <c r="D29" s="32" t="s">
        <v>20</v>
      </c>
      <c r="E29" s="32" t="s">
        <v>17</v>
      </c>
      <c r="F29" s="33">
        <f>SUM('№ 6'!G27)</f>
        <v>1.8</v>
      </c>
      <c r="G29" s="33">
        <f>SUM('№ 6'!H27)</f>
        <v>1.8</v>
      </c>
      <c r="H29"/>
      <c r="I29"/>
      <c r="J29"/>
      <c r="K29"/>
      <c r="L29"/>
    </row>
    <row r="30" spans="1:12" s="28" customFormat="1" ht="68.25" customHeight="1">
      <c r="A30" s="35" t="s">
        <v>138</v>
      </c>
      <c r="B30" s="25" t="s">
        <v>11</v>
      </c>
      <c r="C30" s="25" t="s">
        <v>19</v>
      </c>
      <c r="D30" s="26" t="s">
        <v>21</v>
      </c>
      <c r="E30" s="26"/>
      <c r="F30" s="27">
        <f>F31</f>
        <v>15.6</v>
      </c>
      <c r="G30" s="27">
        <f>G31</f>
        <v>15.6</v>
      </c>
      <c r="H30"/>
      <c r="I30"/>
      <c r="J30"/>
      <c r="K30"/>
      <c r="L30"/>
    </row>
    <row r="31" spans="1:12" s="28" customFormat="1" ht="51" customHeight="1">
      <c r="A31" s="29" t="s">
        <v>16</v>
      </c>
      <c r="B31" s="31" t="s">
        <v>11</v>
      </c>
      <c r="C31" s="31" t="s">
        <v>19</v>
      </c>
      <c r="D31" s="32" t="s">
        <v>21</v>
      </c>
      <c r="E31" s="32" t="s">
        <v>17</v>
      </c>
      <c r="F31" s="33">
        <f>SUM('№ 6'!G29)</f>
        <v>15.6</v>
      </c>
      <c r="G31" s="33">
        <f>SUM('№ 6'!H29)</f>
        <v>15.6</v>
      </c>
      <c r="H31"/>
      <c r="I31"/>
      <c r="J31"/>
      <c r="K31"/>
      <c r="L31"/>
    </row>
    <row r="32" spans="1:7" ht="38.25">
      <c r="A32" s="17" t="s">
        <v>22</v>
      </c>
      <c r="B32" s="19" t="s">
        <v>11</v>
      </c>
      <c r="C32" s="19" t="s">
        <v>23</v>
      </c>
      <c r="D32" s="20"/>
      <c r="E32" s="20"/>
      <c r="F32" s="21">
        <f>F33+F38+F40</f>
        <v>3971</v>
      </c>
      <c r="G32" s="21">
        <f>G33+G38+G40</f>
        <v>3971</v>
      </c>
    </row>
    <row r="33" spans="1:7" ht="89.25">
      <c r="A33" s="35" t="s">
        <v>174</v>
      </c>
      <c r="B33" s="25" t="s">
        <v>11</v>
      </c>
      <c r="C33" s="25" t="s">
        <v>23</v>
      </c>
      <c r="D33" s="26" t="s">
        <v>24</v>
      </c>
      <c r="E33" s="26"/>
      <c r="F33" s="27">
        <f>F34+F35+F36+F37</f>
        <v>3366</v>
      </c>
      <c r="G33" s="27">
        <f>G34+G35+G36+G37</f>
        <v>3366</v>
      </c>
    </row>
    <row r="34" spans="1:12" s="34" customFormat="1" ht="51">
      <c r="A34" s="29" t="s">
        <v>16</v>
      </c>
      <c r="B34" s="31" t="s">
        <v>11</v>
      </c>
      <c r="C34" s="31" t="s">
        <v>23</v>
      </c>
      <c r="D34" s="32" t="s">
        <v>24</v>
      </c>
      <c r="E34" s="32" t="s">
        <v>17</v>
      </c>
      <c r="F34" s="33">
        <f>SUM('№ 6'!G32)</f>
        <v>2051.8</v>
      </c>
      <c r="G34" s="33">
        <f>SUM('№ 6'!H32)</f>
        <v>2051.8</v>
      </c>
      <c r="H34"/>
      <c r="I34"/>
      <c r="J34"/>
      <c r="K34"/>
      <c r="L34"/>
    </row>
    <row r="35" spans="1:12" s="34" customFormat="1" ht="25.5">
      <c r="A35" s="29" t="s">
        <v>25</v>
      </c>
      <c r="B35" s="31" t="s">
        <v>11</v>
      </c>
      <c r="C35" s="31" t="s">
        <v>23</v>
      </c>
      <c r="D35" s="32" t="s">
        <v>24</v>
      </c>
      <c r="E35" s="32" t="s">
        <v>27</v>
      </c>
      <c r="F35" s="33">
        <f>SUM('№ 6'!G33)</f>
        <v>1163.6</v>
      </c>
      <c r="G35" s="33">
        <f>SUM('№ 6'!H33)</f>
        <v>1163.6</v>
      </c>
      <c r="H35"/>
      <c r="I35"/>
      <c r="J35"/>
      <c r="K35"/>
      <c r="L35"/>
    </row>
    <row r="36" spans="1:12" s="34" customFormat="1" ht="12.75" hidden="1">
      <c r="A36" s="36" t="s">
        <v>32</v>
      </c>
      <c r="B36" s="31" t="s">
        <v>11</v>
      </c>
      <c r="C36" s="31" t="s">
        <v>23</v>
      </c>
      <c r="D36" s="32" t="s">
        <v>24</v>
      </c>
      <c r="E36" s="32" t="s">
        <v>33</v>
      </c>
      <c r="F36" s="33">
        <f>SUM('№ 6'!G34)</f>
        <v>0</v>
      </c>
      <c r="G36" s="33">
        <f>SUM('№ 6'!H34)</f>
        <v>0</v>
      </c>
      <c r="H36"/>
      <c r="I36"/>
      <c r="J36"/>
      <c r="K36"/>
      <c r="L36"/>
    </row>
    <row r="37" spans="1:12" s="34" customFormat="1" ht="12.75">
      <c r="A37" s="36" t="s">
        <v>28</v>
      </c>
      <c r="B37" s="31" t="s">
        <v>11</v>
      </c>
      <c r="C37" s="31" t="s">
        <v>23</v>
      </c>
      <c r="D37" s="32" t="s">
        <v>24</v>
      </c>
      <c r="E37" s="32" t="s">
        <v>26</v>
      </c>
      <c r="F37" s="33">
        <f>SUM('№ 6'!G35)</f>
        <v>150.6</v>
      </c>
      <c r="G37" s="33">
        <f>SUM('№ 6'!H35)</f>
        <v>150.6</v>
      </c>
      <c r="H37"/>
      <c r="I37"/>
      <c r="J37"/>
      <c r="K37"/>
      <c r="L37"/>
    </row>
    <row r="38" spans="1:7" ht="64.5" customHeight="1">
      <c r="A38" s="35" t="s">
        <v>175</v>
      </c>
      <c r="B38" s="25" t="s">
        <v>11</v>
      </c>
      <c r="C38" s="25" t="s">
        <v>23</v>
      </c>
      <c r="D38" s="26" t="s">
        <v>29</v>
      </c>
      <c r="E38" s="26"/>
      <c r="F38" s="27">
        <f>F39</f>
        <v>605</v>
      </c>
      <c r="G38" s="27">
        <f>G39</f>
        <v>605</v>
      </c>
    </row>
    <row r="39" spans="1:7" ht="24.75" customHeight="1">
      <c r="A39" s="29" t="s">
        <v>16</v>
      </c>
      <c r="B39" s="31" t="s">
        <v>11</v>
      </c>
      <c r="C39" s="31" t="s">
        <v>23</v>
      </c>
      <c r="D39" s="32" t="s">
        <v>29</v>
      </c>
      <c r="E39" s="32" t="s">
        <v>17</v>
      </c>
      <c r="F39" s="33">
        <f>SUM('№ 6'!G37)</f>
        <v>605</v>
      </c>
      <c r="G39" s="33">
        <f>SUM('№ 6'!H37)</f>
        <v>605</v>
      </c>
    </row>
    <row r="40" spans="1:12" s="28" customFormat="1" ht="51" hidden="1">
      <c r="A40" s="35" t="s">
        <v>30</v>
      </c>
      <c r="B40" s="25" t="s">
        <v>11</v>
      </c>
      <c r="C40" s="25" t="s">
        <v>23</v>
      </c>
      <c r="D40" s="26" t="s">
        <v>31</v>
      </c>
      <c r="E40" s="26"/>
      <c r="F40" s="27">
        <f>F41</f>
        <v>0</v>
      </c>
      <c r="G40" s="27">
        <f>G41</f>
        <v>0</v>
      </c>
      <c r="H40"/>
      <c r="I40"/>
      <c r="J40"/>
      <c r="K40"/>
      <c r="L40"/>
    </row>
    <row r="41" spans="1:12" s="34" customFormat="1" ht="12.75" hidden="1">
      <c r="A41" s="36" t="s">
        <v>32</v>
      </c>
      <c r="B41" s="31" t="s">
        <v>11</v>
      </c>
      <c r="C41" s="31" t="s">
        <v>23</v>
      </c>
      <c r="D41" s="32" t="s">
        <v>31</v>
      </c>
      <c r="E41" s="32" t="s">
        <v>33</v>
      </c>
      <c r="F41" s="33">
        <f>SUM('№ 6'!G39)</f>
        <v>0</v>
      </c>
      <c r="G41" s="33">
        <f>SUM('№ 6'!H39)</f>
        <v>0</v>
      </c>
      <c r="H41"/>
      <c r="I41"/>
      <c r="J41"/>
      <c r="K41"/>
      <c r="L41"/>
    </row>
    <row r="42" spans="1:7" ht="26.25" customHeight="1">
      <c r="A42" s="37" t="s">
        <v>34</v>
      </c>
      <c r="B42" s="19" t="s">
        <v>11</v>
      </c>
      <c r="C42" s="19" t="s">
        <v>35</v>
      </c>
      <c r="D42" s="20"/>
      <c r="E42" s="20"/>
      <c r="F42" s="21">
        <f>F43</f>
        <v>133</v>
      </c>
      <c r="G42" s="21">
        <f>G43</f>
        <v>133</v>
      </c>
    </row>
    <row r="43" spans="1:7" ht="51">
      <c r="A43" s="38" t="s">
        <v>36</v>
      </c>
      <c r="B43" s="25" t="s">
        <v>11</v>
      </c>
      <c r="C43" s="25" t="s">
        <v>35</v>
      </c>
      <c r="D43" s="26" t="s">
        <v>37</v>
      </c>
      <c r="E43" s="26"/>
      <c r="F43" s="27">
        <f>F44</f>
        <v>133</v>
      </c>
      <c r="G43" s="27">
        <f>G44</f>
        <v>133</v>
      </c>
    </row>
    <row r="44" spans="1:12" s="34" customFormat="1" ht="15" customHeight="1">
      <c r="A44" s="36" t="s">
        <v>38</v>
      </c>
      <c r="B44" s="31" t="s">
        <v>11</v>
      </c>
      <c r="C44" s="31" t="s">
        <v>35</v>
      </c>
      <c r="D44" s="32" t="s">
        <v>106</v>
      </c>
      <c r="E44" s="32" t="s">
        <v>39</v>
      </c>
      <c r="F44" s="33">
        <f>SUM('№ 6'!G42)</f>
        <v>133</v>
      </c>
      <c r="G44" s="33">
        <f>SUM('№ 6'!H42)</f>
        <v>133</v>
      </c>
      <c r="H44"/>
      <c r="I44"/>
      <c r="J44"/>
      <c r="K44"/>
      <c r="L44"/>
    </row>
    <row r="45" spans="1:12" s="34" customFormat="1" ht="12.75">
      <c r="A45" s="37" t="s">
        <v>107</v>
      </c>
      <c r="B45" s="19" t="s">
        <v>11</v>
      </c>
      <c r="C45" s="19" t="s">
        <v>45</v>
      </c>
      <c r="D45" s="20"/>
      <c r="E45" s="20"/>
      <c r="F45" s="21">
        <f>F46+F49</f>
        <v>504</v>
      </c>
      <c r="G45" s="21">
        <f>G46+G49</f>
        <v>504</v>
      </c>
      <c r="H45"/>
      <c r="I45"/>
      <c r="J45"/>
      <c r="K45"/>
      <c r="L45"/>
    </row>
    <row r="46" spans="1:12" s="34" customFormat="1" ht="39" customHeight="1">
      <c r="A46" s="35" t="s">
        <v>30</v>
      </c>
      <c r="B46" s="25" t="s">
        <v>11</v>
      </c>
      <c r="C46" s="25" t="s">
        <v>45</v>
      </c>
      <c r="D46" s="26" t="s">
        <v>31</v>
      </c>
      <c r="E46" s="26"/>
      <c r="F46" s="27">
        <f>F47</f>
        <v>504</v>
      </c>
      <c r="G46" s="27">
        <f>G47</f>
        <v>504</v>
      </c>
      <c r="H46"/>
      <c r="I46"/>
      <c r="J46"/>
      <c r="K46"/>
      <c r="L46"/>
    </row>
    <row r="47" spans="1:12" s="34" customFormat="1" ht="12.75">
      <c r="A47" s="36" t="s">
        <v>28</v>
      </c>
      <c r="B47" s="31" t="s">
        <v>11</v>
      </c>
      <c r="C47" s="31" t="s">
        <v>45</v>
      </c>
      <c r="D47" s="32" t="s">
        <v>31</v>
      </c>
      <c r="E47" s="32" t="s">
        <v>26</v>
      </c>
      <c r="F47" s="33">
        <f>SUM('№ 6'!G50)</f>
        <v>504</v>
      </c>
      <c r="G47" s="33">
        <f>SUM('№ 6'!H50)</f>
        <v>504</v>
      </c>
      <c r="H47"/>
      <c r="I47"/>
      <c r="J47"/>
      <c r="K47"/>
      <c r="L47"/>
    </row>
    <row r="48" spans="1:12" s="34" customFormat="1" ht="12.75" hidden="1">
      <c r="A48" s="37" t="s">
        <v>40</v>
      </c>
      <c r="B48" s="143"/>
      <c r="C48" s="143"/>
      <c r="D48" s="144"/>
      <c r="E48" s="144"/>
      <c r="F48" s="145"/>
      <c r="G48" s="145"/>
      <c r="H48"/>
      <c r="I48"/>
      <c r="J48"/>
      <c r="K48"/>
      <c r="L48"/>
    </row>
    <row r="49" spans="1:12" s="34" customFormat="1" ht="54" customHeight="1" hidden="1">
      <c r="A49" s="38" t="s">
        <v>137</v>
      </c>
      <c r="B49" s="25" t="s">
        <v>11</v>
      </c>
      <c r="C49" s="25" t="s">
        <v>41</v>
      </c>
      <c r="D49" s="26" t="s">
        <v>136</v>
      </c>
      <c r="E49" s="26"/>
      <c r="F49" s="27">
        <f>F50</f>
        <v>0</v>
      </c>
      <c r="G49" s="27">
        <f>G50</f>
        <v>0</v>
      </c>
      <c r="H49"/>
      <c r="I49"/>
      <c r="J49"/>
      <c r="K49"/>
      <c r="L49"/>
    </row>
    <row r="50" spans="1:12" s="34" customFormat="1" ht="25.5" hidden="1">
      <c r="A50" s="29" t="s">
        <v>25</v>
      </c>
      <c r="B50" s="31" t="s">
        <v>11</v>
      </c>
      <c r="C50" s="31" t="s">
        <v>41</v>
      </c>
      <c r="D50" s="32" t="s">
        <v>136</v>
      </c>
      <c r="E50" s="32" t="s">
        <v>27</v>
      </c>
      <c r="F50" s="33">
        <f>SUM('№ 6'!G47)</f>
        <v>0</v>
      </c>
      <c r="G50" s="33">
        <f>SUM('№ 6'!H47)</f>
        <v>0</v>
      </c>
      <c r="H50"/>
      <c r="I50"/>
      <c r="J50"/>
      <c r="K50"/>
      <c r="L50"/>
    </row>
    <row r="51" spans="1:12" s="39" customFormat="1" ht="12.75">
      <c r="A51" s="17" t="s">
        <v>46</v>
      </c>
      <c r="B51" s="19" t="s">
        <v>11</v>
      </c>
      <c r="C51" s="19" t="s">
        <v>47</v>
      </c>
      <c r="D51" s="20"/>
      <c r="E51" s="20"/>
      <c r="F51" s="21">
        <f>F52+F55+F57+F59</f>
        <v>250</v>
      </c>
      <c r="G51" s="21">
        <f>G52+G55+G57+G59</f>
        <v>250</v>
      </c>
      <c r="H51"/>
      <c r="I51"/>
      <c r="J51"/>
      <c r="K51"/>
      <c r="L51"/>
    </row>
    <row r="52" spans="1:12" s="39" customFormat="1" ht="89.25" hidden="1">
      <c r="A52" s="35" t="s">
        <v>174</v>
      </c>
      <c r="B52" s="25" t="s">
        <v>11</v>
      </c>
      <c r="C52" s="25" t="s">
        <v>47</v>
      </c>
      <c r="D52" s="26" t="s">
        <v>24</v>
      </c>
      <c r="E52" s="26"/>
      <c r="F52" s="188">
        <f>SUM(F53:F54)</f>
        <v>0</v>
      </c>
      <c r="G52" s="188">
        <f>SUM(G53:G54)</f>
        <v>0</v>
      </c>
      <c r="H52"/>
      <c r="I52"/>
      <c r="J52"/>
      <c r="K52"/>
      <c r="L52"/>
    </row>
    <row r="53" spans="1:12" s="39" customFormat="1" ht="25.5" hidden="1">
      <c r="A53" s="29" t="s">
        <v>25</v>
      </c>
      <c r="B53" s="31" t="s">
        <v>11</v>
      </c>
      <c r="C53" s="31" t="s">
        <v>47</v>
      </c>
      <c r="D53" s="32" t="s">
        <v>24</v>
      </c>
      <c r="E53" s="32" t="s">
        <v>27</v>
      </c>
      <c r="F53" s="190">
        <f>SUM('№ 6'!G53)</f>
        <v>0</v>
      </c>
      <c r="G53" s="190">
        <f>SUM('№ 6'!H53)</f>
        <v>0</v>
      </c>
      <c r="H53"/>
      <c r="I53"/>
      <c r="J53"/>
      <c r="K53"/>
      <c r="L53"/>
    </row>
    <row r="54" spans="1:12" s="39" customFormat="1" ht="12.75" hidden="1">
      <c r="A54" s="36" t="s">
        <v>32</v>
      </c>
      <c r="B54" s="31" t="s">
        <v>11</v>
      </c>
      <c r="C54" s="31" t="s">
        <v>47</v>
      </c>
      <c r="D54" s="32" t="s">
        <v>24</v>
      </c>
      <c r="E54" s="32" t="s">
        <v>33</v>
      </c>
      <c r="F54" s="190">
        <f>SUM('№ 6'!G54)</f>
        <v>0</v>
      </c>
      <c r="G54" s="190">
        <f>SUM('№ 6'!H54)</f>
        <v>0</v>
      </c>
      <c r="H54"/>
      <c r="I54"/>
      <c r="J54"/>
      <c r="K54"/>
      <c r="L54"/>
    </row>
    <row r="55" spans="1:12" s="40" customFormat="1" ht="78.75" customHeight="1">
      <c r="A55" s="42" t="s">
        <v>176</v>
      </c>
      <c r="B55" s="44" t="s">
        <v>11</v>
      </c>
      <c r="C55" s="44" t="s">
        <v>47</v>
      </c>
      <c r="D55" s="45" t="s">
        <v>48</v>
      </c>
      <c r="E55" s="45"/>
      <c r="F55" s="46">
        <f>F56</f>
        <v>250</v>
      </c>
      <c r="G55" s="46">
        <f>G56</f>
        <v>250</v>
      </c>
      <c r="H55"/>
      <c r="I55"/>
      <c r="J55"/>
      <c r="K55"/>
      <c r="L55"/>
    </row>
    <row r="56" spans="1:12" s="41" customFormat="1" ht="25.5">
      <c r="A56" s="29" t="s">
        <v>25</v>
      </c>
      <c r="B56" s="31" t="s">
        <v>11</v>
      </c>
      <c r="C56" s="31" t="s">
        <v>47</v>
      </c>
      <c r="D56" s="32" t="s">
        <v>48</v>
      </c>
      <c r="E56" s="32" t="s">
        <v>27</v>
      </c>
      <c r="F56" s="48">
        <f>SUM('№ 6'!G56)</f>
        <v>250</v>
      </c>
      <c r="G56" s="48">
        <f>SUM('№ 6'!H56)</f>
        <v>250</v>
      </c>
      <c r="H56"/>
      <c r="I56"/>
      <c r="J56"/>
      <c r="K56"/>
      <c r="L56"/>
    </row>
    <row r="57" spans="1:12" s="41" customFormat="1" ht="102" hidden="1">
      <c r="A57" s="42" t="s">
        <v>177</v>
      </c>
      <c r="B57" s="44" t="s">
        <v>11</v>
      </c>
      <c r="C57" s="44" t="s">
        <v>47</v>
      </c>
      <c r="D57" s="26" t="s">
        <v>141</v>
      </c>
      <c r="E57" s="45"/>
      <c r="F57" s="128">
        <f>SUM(F58)</f>
        <v>0</v>
      </c>
      <c r="G57" s="128">
        <f>SUM(G58)</f>
        <v>0</v>
      </c>
      <c r="H57"/>
      <c r="I57"/>
      <c r="J57"/>
      <c r="K57"/>
      <c r="L57"/>
    </row>
    <row r="58" spans="1:12" s="41" customFormat="1" ht="51" hidden="1">
      <c r="A58" s="29" t="s">
        <v>16</v>
      </c>
      <c r="B58" s="31" t="s">
        <v>11</v>
      </c>
      <c r="C58" s="31" t="s">
        <v>47</v>
      </c>
      <c r="D58" s="32" t="s">
        <v>142</v>
      </c>
      <c r="E58" s="32" t="s">
        <v>17</v>
      </c>
      <c r="F58" s="48">
        <f>SUM('№ 6'!G60)</f>
        <v>0</v>
      </c>
      <c r="G58" s="48">
        <f>SUM('№ 6'!H60)</f>
        <v>0</v>
      </c>
      <c r="H58"/>
      <c r="I58"/>
      <c r="J58"/>
      <c r="K58"/>
      <c r="L58"/>
    </row>
    <row r="59" spans="1:12" s="41" customFormat="1" ht="51" hidden="1">
      <c r="A59" s="66" t="s">
        <v>143</v>
      </c>
      <c r="B59" s="44" t="s">
        <v>11</v>
      </c>
      <c r="C59" s="44" t="s">
        <v>47</v>
      </c>
      <c r="D59" s="45" t="s">
        <v>144</v>
      </c>
      <c r="E59" s="45"/>
      <c r="F59" s="128">
        <f>SUM(F60)</f>
        <v>0</v>
      </c>
      <c r="G59" s="128">
        <f>SUM(G60)</f>
        <v>0</v>
      </c>
      <c r="H59"/>
      <c r="I59"/>
      <c r="J59"/>
      <c r="K59"/>
      <c r="L59"/>
    </row>
    <row r="60" spans="1:12" s="41" customFormat="1" ht="25.5" hidden="1">
      <c r="A60" s="29" t="s">
        <v>25</v>
      </c>
      <c r="B60" s="31" t="s">
        <v>11</v>
      </c>
      <c r="C60" s="31" t="s">
        <v>47</v>
      </c>
      <c r="D60" s="32" t="s">
        <v>144</v>
      </c>
      <c r="E60" s="32" t="s">
        <v>27</v>
      </c>
      <c r="F60" s="48">
        <f>SUM('№ 6'!G58)</f>
        <v>0</v>
      </c>
      <c r="G60" s="48">
        <f>SUM('№ 6'!H58)</f>
        <v>0</v>
      </c>
      <c r="H60"/>
      <c r="I60"/>
      <c r="J60"/>
      <c r="K60"/>
      <c r="L60"/>
    </row>
    <row r="61" spans="1:7" ht="15.75">
      <c r="A61" s="49" t="s">
        <v>49</v>
      </c>
      <c r="B61" s="13" t="s">
        <v>13</v>
      </c>
      <c r="C61" s="14"/>
      <c r="D61" s="50"/>
      <c r="E61" s="50"/>
      <c r="F61" s="51">
        <f>SUM(F62)</f>
        <v>207.93</v>
      </c>
      <c r="G61" s="51">
        <f>SUM(G62)</f>
        <v>216.96</v>
      </c>
    </row>
    <row r="62" spans="1:7" ht="12.75">
      <c r="A62" s="17" t="s">
        <v>50</v>
      </c>
      <c r="B62" s="19" t="s">
        <v>13</v>
      </c>
      <c r="C62" s="19" t="s">
        <v>19</v>
      </c>
      <c r="D62" s="20"/>
      <c r="E62" s="20"/>
      <c r="F62" s="21">
        <f>SUM(F63)</f>
        <v>207.93</v>
      </c>
      <c r="G62" s="21">
        <f>SUM(G63)</f>
        <v>216.96</v>
      </c>
    </row>
    <row r="63" spans="1:7" ht="78" customHeight="1">
      <c r="A63" s="52" t="s">
        <v>178</v>
      </c>
      <c r="B63" s="25" t="s">
        <v>13</v>
      </c>
      <c r="C63" s="25" t="s">
        <v>19</v>
      </c>
      <c r="D63" s="26" t="s">
        <v>51</v>
      </c>
      <c r="E63" s="26"/>
      <c r="F63" s="54">
        <f>F64+F65</f>
        <v>207.93</v>
      </c>
      <c r="G63" s="54">
        <f>G64+G65</f>
        <v>216.96</v>
      </c>
    </row>
    <row r="64" spans="1:7" ht="51">
      <c r="A64" s="29" t="s">
        <v>16</v>
      </c>
      <c r="B64" s="31" t="s">
        <v>13</v>
      </c>
      <c r="C64" s="31" t="s">
        <v>19</v>
      </c>
      <c r="D64" s="32" t="s">
        <v>51</v>
      </c>
      <c r="E64" s="32" t="s">
        <v>17</v>
      </c>
      <c r="F64" s="48">
        <f>SUM('№ 6'!G64)</f>
        <v>190</v>
      </c>
      <c r="G64" s="48">
        <f>SUM('№ 6'!H64)</f>
        <v>190</v>
      </c>
    </row>
    <row r="65" spans="1:12" s="34" customFormat="1" ht="25.5">
      <c r="A65" s="29" t="s">
        <v>25</v>
      </c>
      <c r="B65" s="31" t="s">
        <v>13</v>
      </c>
      <c r="C65" s="31" t="s">
        <v>19</v>
      </c>
      <c r="D65" s="32" t="s">
        <v>51</v>
      </c>
      <c r="E65" s="32" t="s">
        <v>27</v>
      </c>
      <c r="F65" s="48">
        <f>SUM('№ 6'!G65)</f>
        <v>17.93</v>
      </c>
      <c r="G65" s="48">
        <f>SUM('№ 6'!H65)</f>
        <v>26.96</v>
      </c>
      <c r="H65"/>
      <c r="I65"/>
      <c r="J65"/>
      <c r="K65"/>
      <c r="L65"/>
    </row>
    <row r="66" spans="1:7" ht="31.5">
      <c r="A66" s="49" t="s">
        <v>52</v>
      </c>
      <c r="B66" s="13" t="s">
        <v>19</v>
      </c>
      <c r="C66" s="14"/>
      <c r="D66" s="50"/>
      <c r="E66" s="50"/>
      <c r="F66" s="16">
        <f>SUM(F67)</f>
        <v>250</v>
      </c>
      <c r="G66" s="16">
        <f>SUM(G67)</f>
        <v>250</v>
      </c>
    </row>
    <row r="67" spans="1:7" ht="12.75">
      <c r="A67" s="37" t="s">
        <v>53</v>
      </c>
      <c r="B67" s="19" t="s">
        <v>19</v>
      </c>
      <c r="C67" s="20" t="s">
        <v>54</v>
      </c>
      <c r="D67" s="20"/>
      <c r="E67" s="20"/>
      <c r="F67" s="21">
        <f>F68</f>
        <v>250</v>
      </c>
      <c r="G67" s="21">
        <f>G68</f>
        <v>250</v>
      </c>
    </row>
    <row r="68" spans="1:7" ht="72.75" customHeight="1">
      <c r="A68" s="35" t="s">
        <v>160</v>
      </c>
      <c r="B68" s="25" t="s">
        <v>19</v>
      </c>
      <c r="C68" s="26" t="s">
        <v>54</v>
      </c>
      <c r="D68" s="26" t="s">
        <v>161</v>
      </c>
      <c r="E68" s="26"/>
      <c r="F68" s="54">
        <f>F69</f>
        <v>250</v>
      </c>
      <c r="G68" s="54">
        <f>G69</f>
        <v>250</v>
      </c>
    </row>
    <row r="69" spans="1:12" s="34" customFormat="1" ht="26.25" customHeight="1">
      <c r="A69" s="29" t="s">
        <v>25</v>
      </c>
      <c r="B69" s="31" t="s">
        <v>19</v>
      </c>
      <c r="C69" s="32" t="s">
        <v>54</v>
      </c>
      <c r="D69" s="32" t="s">
        <v>161</v>
      </c>
      <c r="E69" s="32" t="s">
        <v>27</v>
      </c>
      <c r="F69" s="48">
        <f>SUM('№ 6'!G69)</f>
        <v>250</v>
      </c>
      <c r="G69" s="48">
        <f>SUM('№ 6'!H69)</f>
        <v>250</v>
      </c>
      <c r="H69"/>
      <c r="I69"/>
      <c r="J69"/>
      <c r="K69"/>
      <c r="L69"/>
    </row>
    <row r="70" spans="1:7" ht="15.75">
      <c r="A70" s="56" t="s">
        <v>57</v>
      </c>
      <c r="B70" s="13" t="s">
        <v>23</v>
      </c>
      <c r="C70" s="15"/>
      <c r="D70" s="15"/>
      <c r="E70" s="15"/>
      <c r="F70" s="16">
        <f>F74+F85+F71</f>
        <v>3779</v>
      </c>
      <c r="G70" s="16">
        <f>G74+G85+G71</f>
        <v>2896</v>
      </c>
    </row>
    <row r="71" spans="1:7" ht="12.75">
      <c r="A71" s="37" t="s">
        <v>149</v>
      </c>
      <c r="B71" s="19" t="s">
        <v>23</v>
      </c>
      <c r="C71" s="20" t="s">
        <v>69</v>
      </c>
      <c r="D71" s="20"/>
      <c r="E71" s="20"/>
      <c r="F71" s="191">
        <f>SUM(F72)</f>
        <v>91</v>
      </c>
      <c r="G71" s="191">
        <f>SUM(G72)</f>
        <v>97</v>
      </c>
    </row>
    <row r="72" spans="1:7" ht="63.75">
      <c r="A72" s="150" t="s">
        <v>150</v>
      </c>
      <c r="B72" s="25" t="s">
        <v>23</v>
      </c>
      <c r="C72" s="26" t="s">
        <v>69</v>
      </c>
      <c r="D72" s="151" t="s">
        <v>151</v>
      </c>
      <c r="E72" s="151"/>
      <c r="F72" s="192">
        <f>SUM(F73)</f>
        <v>91</v>
      </c>
      <c r="G72" s="192">
        <f>SUM(G73)</f>
        <v>97</v>
      </c>
    </row>
    <row r="73" spans="1:7" ht="25.5">
      <c r="A73" s="29" t="s">
        <v>25</v>
      </c>
      <c r="B73" s="31" t="s">
        <v>23</v>
      </c>
      <c r="C73" s="32" t="s">
        <v>69</v>
      </c>
      <c r="D73" s="152" t="s">
        <v>151</v>
      </c>
      <c r="E73" s="152" t="s">
        <v>27</v>
      </c>
      <c r="F73" s="33">
        <f>SUM('№ 6'!G73)</f>
        <v>91</v>
      </c>
      <c r="G73" s="33">
        <f>SUM('№ 6'!H73)</f>
        <v>97</v>
      </c>
    </row>
    <row r="74" spans="1:12" s="57" customFormat="1" ht="12.75">
      <c r="A74" s="37" t="s">
        <v>58</v>
      </c>
      <c r="B74" s="19" t="s">
        <v>23</v>
      </c>
      <c r="C74" s="20" t="s">
        <v>59</v>
      </c>
      <c r="D74" s="20"/>
      <c r="E74" s="20"/>
      <c r="F74" s="21">
        <f>F81+F83+F75+F77+F79</f>
        <v>3688</v>
      </c>
      <c r="G74" s="21">
        <f>G81+G83+G75+G77+G79</f>
        <v>2799</v>
      </c>
      <c r="H74"/>
      <c r="I74"/>
      <c r="J74"/>
      <c r="K74"/>
      <c r="L74"/>
    </row>
    <row r="75" spans="1:12" s="57" customFormat="1" ht="89.25">
      <c r="A75" s="150" t="s">
        <v>152</v>
      </c>
      <c r="B75" s="25" t="s">
        <v>23</v>
      </c>
      <c r="C75" s="26" t="s">
        <v>59</v>
      </c>
      <c r="D75" s="151" t="s">
        <v>153</v>
      </c>
      <c r="E75" s="151"/>
      <c r="F75" s="192">
        <f>SUM(F76)</f>
        <v>2671</v>
      </c>
      <c r="G75" s="192">
        <f>SUM(G76)</f>
        <v>2799</v>
      </c>
      <c r="H75"/>
      <c r="I75"/>
      <c r="J75"/>
      <c r="K75"/>
      <c r="L75"/>
    </row>
    <row r="76" spans="1:12" s="57" customFormat="1" ht="25.5">
      <c r="A76" s="29" t="s">
        <v>25</v>
      </c>
      <c r="B76" s="31" t="s">
        <v>23</v>
      </c>
      <c r="C76" s="32" t="s">
        <v>59</v>
      </c>
      <c r="D76" s="152" t="s">
        <v>153</v>
      </c>
      <c r="E76" s="152" t="s">
        <v>27</v>
      </c>
      <c r="F76" s="193">
        <f>SUM('№ 6'!G76)</f>
        <v>2671</v>
      </c>
      <c r="G76" s="193">
        <f>SUM('№ 6'!H76)</f>
        <v>2799</v>
      </c>
      <c r="H76"/>
      <c r="I76"/>
      <c r="J76"/>
      <c r="K76"/>
      <c r="L76"/>
    </row>
    <row r="77" spans="1:12" s="57" customFormat="1" ht="102">
      <c r="A77" s="38" t="s">
        <v>154</v>
      </c>
      <c r="B77" s="163" t="s">
        <v>23</v>
      </c>
      <c r="C77" s="151" t="s">
        <v>59</v>
      </c>
      <c r="D77" s="151" t="s">
        <v>155</v>
      </c>
      <c r="E77" s="164"/>
      <c r="F77" s="188">
        <f>SUM(F78)</f>
        <v>1017</v>
      </c>
      <c r="G77" s="188">
        <f>SUM(G78)</f>
        <v>0</v>
      </c>
      <c r="H77"/>
      <c r="I77"/>
      <c r="J77"/>
      <c r="K77"/>
      <c r="L77"/>
    </row>
    <row r="78" spans="1:12" s="57" customFormat="1" ht="25.5">
      <c r="A78" s="29" t="s">
        <v>25</v>
      </c>
      <c r="B78" s="165" t="s">
        <v>23</v>
      </c>
      <c r="C78" s="152" t="s">
        <v>59</v>
      </c>
      <c r="D78" s="152" t="s">
        <v>155</v>
      </c>
      <c r="E78" s="152" t="s">
        <v>27</v>
      </c>
      <c r="F78" s="187">
        <f>SUM('№ 6'!G78)</f>
        <v>1017</v>
      </c>
      <c r="G78" s="187">
        <f>SUM('№ 6'!H78)</f>
        <v>0</v>
      </c>
      <c r="H78"/>
      <c r="I78"/>
      <c r="J78"/>
      <c r="K78"/>
      <c r="L78"/>
    </row>
    <row r="79" spans="1:12" s="57" customFormat="1" ht="102" hidden="1">
      <c r="A79" s="66" t="s">
        <v>156</v>
      </c>
      <c r="B79" s="163" t="s">
        <v>23</v>
      </c>
      <c r="C79" s="151" t="s">
        <v>59</v>
      </c>
      <c r="D79" s="151" t="s">
        <v>157</v>
      </c>
      <c r="E79" s="164"/>
      <c r="F79" s="188">
        <f>SUM(F80)</f>
        <v>0</v>
      </c>
      <c r="G79" s="188">
        <f>SUM(G80)</f>
        <v>0</v>
      </c>
      <c r="H79"/>
      <c r="I79"/>
      <c r="J79"/>
      <c r="K79"/>
      <c r="L79"/>
    </row>
    <row r="80" spans="1:12" s="57" customFormat="1" ht="25.5" hidden="1">
      <c r="A80" s="29" t="s">
        <v>25</v>
      </c>
      <c r="B80" s="165" t="s">
        <v>23</v>
      </c>
      <c r="C80" s="152" t="s">
        <v>59</v>
      </c>
      <c r="D80" s="152" t="s">
        <v>157</v>
      </c>
      <c r="E80" s="152" t="s">
        <v>27</v>
      </c>
      <c r="F80" s="187">
        <f>SUM('№ 6'!G80)</f>
        <v>0</v>
      </c>
      <c r="G80" s="187">
        <f>SUM('№ 6'!H80)</f>
        <v>0</v>
      </c>
      <c r="H80"/>
      <c r="I80"/>
      <c r="J80"/>
      <c r="K80"/>
      <c r="L80"/>
    </row>
    <row r="81" spans="1:12" s="28" customFormat="1" ht="51" hidden="1">
      <c r="A81" s="38" t="s">
        <v>60</v>
      </c>
      <c r="B81" s="25" t="s">
        <v>23</v>
      </c>
      <c r="C81" s="26" t="s">
        <v>59</v>
      </c>
      <c r="D81" s="58" t="s">
        <v>61</v>
      </c>
      <c r="E81" s="26"/>
      <c r="F81" s="54">
        <f>F82</f>
        <v>0</v>
      </c>
      <c r="G81" s="54">
        <f>G82</f>
        <v>0</v>
      </c>
      <c r="H81"/>
      <c r="I81"/>
      <c r="J81"/>
      <c r="K81"/>
      <c r="L81"/>
    </row>
    <row r="82" spans="1:12" s="34" customFormat="1" ht="12.75" hidden="1">
      <c r="A82" s="36" t="s">
        <v>38</v>
      </c>
      <c r="B82" s="31" t="s">
        <v>23</v>
      </c>
      <c r="C82" s="32" t="s">
        <v>59</v>
      </c>
      <c r="D82" s="59" t="s">
        <v>61</v>
      </c>
      <c r="E82" s="32" t="s">
        <v>39</v>
      </c>
      <c r="F82" s="48">
        <f>SUM('№ 6'!G82)</f>
        <v>0</v>
      </c>
      <c r="G82" s="48">
        <f>SUM('№ 6'!H82)</f>
        <v>0</v>
      </c>
      <c r="H82"/>
      <c r="I82"/>
      <c r="J82"/>
      <c r="K82"/>
      <c r="L82"/>
    </row>
    <row r="83" spans="1:12" s="34" customFormat="1" ht="63.75">
      <c r="A83" s="38" t="s">
        <v>62</v>
      </c>
      <c r="B83" s="25" t="s">
        <v>23</v>
      </c>
      <c r="C83" s="26" t="s">
        <v>59</v>
      </c>
      <c r="D83" s="58" t="s">
        <v>63</v>
      </c>
      <c r="E83" s="26"/>
      <c r="F83" s="74">
        <f>F84</f>
        <v>0</v>
      </c>
      <c r="G83" s="74">
        <f>G84</f>
        <v>0</v>
      </c>
      <c r="H83"/>
      <c r="I83"/>
      <c r="J83"/>
      <c r="K83"/>
      <c r="L83"/>
    </row>
    <row r="84" spans="1:12" s="34" customFormat="1" ht="12.75">
      <c r="A84" s="36" t="s">
        <v>38</v>
      </c>
      <c r="B84" s="31" t="s">
        <v>23</v>
      </c>
      <c r="C84" s="32" t="s">
        <v>59</v>
      </c>
      <c r="D84" s="59" t="s">
        <v>63</v>
      </c>
      <c r="E84" s="32" t="s">
        <v>39</v>
      </c>
      <c r="F84" s="75">
        <f>SUM('№ 6'!G84)</f>
        <v>0</v>
      </c>
      <c r="G84" s="75">
        <f>SUM('№ 6'!H84)</f>
        <v>0</v>
      </c>
      <c r="H84"/>
      <c r="I84"/>
      <c r="J84"/>
      <c r="K84"/>
      <c r="L84"/>
    </row>
    <row r="85" spans="1:12" s="57" customFormat="1" ht="12.75" hidden="1">
      <c r="A85" s="60" t="s">
        <v>64</v>
      </c>
      <c r="B85" s="19" t="s">
        <v>23</v>
      </c>
      <c r="C85" s="20" t="s">
        <v>65</v>
      </c>
      <c r="D85" s="20"/>
      <c r="E85" s="20"/>
      <c r="F85" s="21">
        <f>F86</f>
        <v>0</v>
      </c>
      <c r="G85" s="21">
        <f>G86</f>
        <v>0</v>
      </c>
      <c r="H85"/>
      <c r="I85"/>
      <c r="J85"/>
      <c r="K85"/>
      <c r="L85"/>
    </row>
    <row r="86" spans="1:12" s="28" customFormat="1" ht="63.75" hidden="1">
      <c r="A86" s="38" t="s">
        <v>66</v>
      </c>
      <c r="B86" s="25" t="s">
        <v>23</v>
      </c>
      <c r="C86" s="26" t="s">
        <v>65</v>
      </c>
      <c r="D86" s="26" t="s">
        <v>67</v>
      </c>
      <c r="E86" s="26"/>
      <c r="F86" s="54">
        <f>F87</f>
        <v>0</v>
      </c>
      <c r="G86" s="54">
        <f>G87</f>
        <v>0</v>
      </c>
      <c r="H86"/>
      <c r="I86"/>
      <c r="J86"/>
      <c r="K86"/>
      <c r="L86"/>
    </row>
    <row r="87" spans="1:12" s="34" customFormat="1" ht="12.75" hidden="1">
      <c r="A87" s="36" t="s">
        <v>38</v>
      </c>
      <c r="B87" s="31" t="s">
        <v>23</v>
      </c>
      <c r="C87" s="32" t="s">
        <v>65</v>
      </c>
      <c r="D87" s="32" t="s">
        <v>67</v>
      </c>
      <c r="E87" s="32" t="s">
        <v>39</v>
      </c>
      <c r="F87" s="48">
        <f>SUM('№ 6'!G87)</f>
        <v>0</v>
      </c>
      <c r="G87" s="48">
        <f>SUM('№ 6'!H87)</f>
        <v>0</v>
      </c>
      <c r="H87"/>
      <c r="I87"/>
      <c r="J87"/>
      <c r="K87"/>
      <c r="L87"/>
    </row>
    <row r="88" spans="1:7" ht="15.75">
      <c r="A88" s="49" t="s">
        <v>68</v>
      </c>
      <c r="B88" s="13" t="s">
        <v>69</v>
      </c>
      <c r="C88" s="14"/>
      <c r="D88" s="15"/>
      <c r="E88" s="15"/>
      <c r="F88" s="16">
        <f>SUM(F107+F89+F92+F124)</f>
        <v>12087.415</v>
      </c>
      <c r="G88" s="16">
        <f>SUM(G107+G89+G92+G124)</f>
        <v>11857.919</v>
      </c>
    </row>
    <row r="89" spans="1:7" ht="13.5" customHeight="1" hidden="1">
      <c r="A89" s="37" t="s">
        <v>70</v>
      </c>
      <c r="B89" s="19" t="s">
        <v>69</v>
      </c>
      <c r="C89" s="19" t="s">
        <v>11</v>
      </c>
      <c r="D89" s="20"/>
      <c r="E89" s="20"/>
      <c r="F89" s="21">
        <f>F90</f>
        <v>0</v>
      </c>
      <c r="G89" s="21">
        <f>G90</f>
        <v>0</v>
      </c>
    </row>
    <row r="90" spans="1:7" ht="67.5" customHeight="1" hidden="1">
      <c r="A90" s="38" t="s">
        <v>71</v>
      </c>
      <c r="B90" s="25" t="s">
        <v>69</v>
      </c>
      <c r="C90" s="25" t="s">
        <v>11</v>
      </c>
      <c r="D90" s="26" t="s">
        <v>72</v>
      </c>
      <c r="E90" s="26"/>
      <c r="F90" s="54">
        <f>F91</f>
        <v>0</v>
      </c>
      <c r="G90" s="54">
        <f>G91</f>
        <v>0</v>
      </c>
    </row>
    <row r="91" spans="1:7" ht="33.75" customHeight="1" hidden="1">
      <c r="A91" s="29" t="s">
        <v>25</v>
      </c>
      <c r="B91" s="31" t="s">
        <v>69</v>
      </c>
      <c r="C91" s="31" t="s">
        <v>11</v>
      </c>
      <c r="D91" s="32" t="s">
        <v>72</v>
      </c>
      <c r="E91" s="32" t="s">
        <v>27</v>
      </c>
      <c r="F91" s="48">
        <f>SUM('№ 6'!G93)</f>
        <v>0</v>
      </c>
      <c r="G91" s="48">
        <f>SUM('№ 6'!H93)</f>
        <v>0</v>
      </c>
    </row>
    <row r="92" spans="1:7" ht="13.5" customHeight="1">
      <c r="A92" s="37" t="s">
        <v>73</v>
      </c>
      <c r="B92" s="19" t="s">
        <v>69</v>
      </c>
      <c r="C92" s="19" t="s">
        <v>13</v>
      </c>
      <c r="D92" s="20"/>
      <c r="E92" s="20"/>
      <c r="F92" s="21">
        <f>F101+F103+F105+F93+F95+F97+F99</f>
        <v>851</v>
      </c>
      <c r="G92" s="21">
        <f>G101+G103+G105+G93+G95+G97+G99</f>
        <v>851</v>
      </c>
    </row>
    <row r="93" spans="1:7" ht="75" customHeight="1" hidden="1">
      <c r="A93" s="38" t="s">
        <v>166</v>
      </c>
      <c r="B93" s="25" t="s">
        <v>69</v>
      </c>
      <c r="C93" s="25" t="s">
        <v>13</v>
      </c>
      <c r="D93" s="124" t="s">
        <v>167</v>
      </c>
      <c r="E93" s="26"/>
      <c r="F93" s="188">
        <f>SUM(F94)</f>
        <v>0</v>
      </c>
      <c r="G93" s="188">
        <f>SUM(G94)</f>
        <v>0</v>
      </c>
    </row>
    <row r="94" spans="1:7" ht="13.5" customHeight="1" hidden="1">
      <c r="A94" s="29" t="s">
        <v>38</v>
      </c>
      <c r="B94" s="31" t="s">
        <v>69</v>
      </c>
      <c r="C94" s="31" t="s">
        <v>13</v>
      </c>
      <c r="D94" s="32" t="s">
        <v>167</v>
      </c>
      <c r="E94" s="32" t="s">
        <v>39</v>
      </c>
      <c r="F94" s="187">
        <f>SUM('№ 6'!G96)</f>
        <v>0</v>
      </c>
      <c r="G94" s="187">
        <f>SUM('№ 6'!H96)</f>
        <v>0</v>
      </c>
    </row>
    <row r="95" spans="1:7" ht="63.75">
      <c r="A95" s="38" t="s">
        <v>170</v>
      </c>
      <c r="B95" s="25" t="s">
        <v>69</v>
      </c>
      <c r="C95" s="25" t="s">
        <v>13</v>
      </c>
      <c r="D95" s="124" t="s">
        <v>171</v>
      </c>
      <c r="E95" s="26"/>
      <c r="F95" s="188">
        <f>SUM(F96)</f>
        <v>851</v>
      </c>
      <c r="G95" s="188">
        <f>SUM(G96)</f>
        <v>851</v>
      </c>
    </row>
    <row r="96" spans="1:7" ht="25.5">
      <c r="A96" s="29" t="s">
        <v>25</v>
      </c>
      <c r="B96" s="31" t="s">
        <v>69</v>
      </c>
      <c r="C96" s="31" t="s">
        <v>13</v>
      </c>
      <c r="D96" s="32" t="s">
        <v>171</v>
      </c>
      <c r="E96" s="32" t="s">
        <v>27</v>
      </c>
      <c r="F96" s="187">
        <f>SUM('№ 6'!G98)</f>
        <v>851</v>
      </c>
      <c r="G96" s="187">
        <f>SUM('№ 6'!H98)</f>
        <v>851</v>
      </c>
    </row>
    <row r="97" spans="1:7" ht="63.75" hidden="1">
      <c r="A97" s="38" t="s">
        <v>172</v>
      </c>
      <c r="B97" s="25" t="s">
        <v>69</v>
      </c>
      <c r="C97" s="25" t="s">
        <v>13</v>
      </c>
      <c r="D97" s="124" t="s">
        <v>173</v>
      </c>
      <c r="E97" s="26"/>
      <c r="F97" s="188">
        <f>SUM(F98)</f>
        <v>0</v>
      </c>
      <c r="G97" s="188">
        <f>SUM(G98)</f>
        <v>0</v>
      </c>
    </row>
    <row r="98" spans="1:7" ht="25.5" hidden="1">
      <c r="A98" s="29" t="s">
        <v>25</v>
      </c>
      <c r="B98" s="31" t="s">
        <v>69</v>
      </c>
      <c r="C98" s="31" t="s">
        <v>13</v>
      </c>
      <c r="D98" s="126" t="s">
        <v>173</v>
      </c>
      <c r="E98" s="32" t="s">
        <v>27</v>
      </c>
      <c r="F98" s="187">
        <f>SUM('№ 6'!G100)</f>
        <v>0</v>
      </c>
      <c r="G98" s="187">
        <f>SUM('№ 6'!H100)</f>
        <v>0</v>
      </c>
    </row>
    <row r="99" spans="1:7" ht="63.75" hidden="1">
      <c r="A99" s="38" t="s">
        <v>172</v>
      </c>
      <c r="B99" s="25" t="s">
        <v>69</v>
      </c>
      <c r="C99" s="25" t="s">
        <v>13</v>
      </c>
      <c r="D99" s="124" t="s">
        <v>187</v>
      </c>
      <c r="E99" s="26"/>
      <c r="F99" s="188">
        <f>SUM(F100)</f>
        <v>0</v>
      </c>
      <c r="G99" s="188">
        <f>SUM(G100)</f>
        <v>0</v>
      </c>
    </row>
    <row r="100" spans="1:7" ht="25.5" hidden="1">
      <c r="A100" s="29" t="s">
        <v>25</v>
      </c>
      <c r="B100" s="31" t="s">
        <v>69</v>
      </c>
      <c r="C100" s="31" t="s">
        <v>13</v>
      </c>
      <c r="D100" s="126" t="s">
        <v>187</v>
      </c>
      <c r="E100" s="32" t="s">
        <v>27</v>
      </c>
      <c r="F100" s="187">
        <f>SUM('№ 6'!G102)</f>
        <v>0</v>
      </c>
      <c r="G100" s="187">
        <f>SUM('№ 6'!H102)</f>
        <v>0</v>
      </c>
    </row>
    <row r="101" spans="1:7" ht="51" hidden="1">
      <c r="A101" s="38" t="s">
        <v>74</v>
      </c>
      <c r="B101" s="25" t="s">
        <v>69</v>
      </c>
      <c r="C101" s="25" t="s">
        <v>13</v>
      </c>
      <c r="D101" s="26" t="s">
        <v>75</v>
      </c>
      <c r="E101" s="26"/>
      <c r="F101" s="186">
        <f>F102</f>
        <v>0</v>
      </c>
      <c r="G101" s="186">
        <f>G102</f>
        <v>0</v>
      </c>
    </row>
    <row r="102" spans="1:12" s="34" customFormat="1" ht="12.75" hidden="1">
      <c r="A102" s="36" t="s">
        <v>38</v>
      </c>
      <c r="B102" s="31" t="s">
        <v>69</v>
      </c>
      <c r="C102" s="31" t="s">
        <v>13</v>
      </c>
      <c r="D102" s="32" t="s">
        <v>75</v>
      </c>
      <c r="E102" s="32" t="s">
        <v>39</v>
      </c>
      <c r="F102" s="48">
        <f>SUM('№ 6'!G104)</f>
        <v>0</v>
      </c>
      <c r="G102" s="48">
        <f>SUM('№ 6'!H104)</f>
        <v>0</v>
      </c>
      <c r="H102"/>
      <c r="I102"/>
      <c r="J102"/>
      <c r="K102"/>
      <c r="L102"/>
    </row>
    <row r="103" spans="1:12" s="34" customFormat="1" ht="51" hidden="1">
      <c r="A103" s="38" t="s">
        <v>76</v>
      </c>
      <c r="B103" s="25" t="s">
        <v>69</v>
      </c>
      <c r="C103" s="25" t="s">
        <v>13</v>
      </c>
      <c r="D103" s="26" t="s">
        <v>77</v>
      </c>
      <c r="E103" s="26"/>
      <c r="F103" s="54">
        <f>F104</f>
        <v>0</v>
      </c>
      <c r="G103" s="54">
        <f>G104</f>
        <v>0</v>
      </c>
      <c r="H103"/>
      <c r="I103"/>
      <c r="J103"/>
      <c r="K103"/>
      <c r="L103"/>
    </row>
    <row r="104" spans="1:12" s="34" customFormat="1" ht="12.75" hidden="1">
      <c r="A104" s="36" t="s">
        <v>38</v>
      </c>
      <c r="B104" s="31" t="s">
        <v>69</v>
      </c>
      <c r="C104" s="31" t="s">
        <v>13</v>
      </c>
      <c r="D104" s="32" t="s">
        <v>77</v>
      </c>
      <c r="E104" s="32" t="s">
        <v>39</v>
      </c>
      <c r="F104" s="48">
        <f>SUM('№ 6'!G106)</f>
        <v>0</v>
      </c>
      <c r="G104" s="48">
        <f>SUM('№ 6'!H106)</f>
        <v>0</v>
      </c>
      <c r="H104"/>
      <c r="I104"/>
      <c r="J104"/>
      <c r="K104"/>
      <c r="L104"/>
    </row>
    <row r="105" spans="1:12" s="34" customFormat="1" ht="51" hidden="1">
      <c r="A105" s="38" t="s">
        <v>78</v>
      </c>
      <c r="B105" s="25" t="s">
        <v>69</v>
      </c>
      <c r="C105" s="25" t="s">
        <v>13</v>
      </c>
      <c r="D105" s="26" t="s">
        <v>79</v>
      </c>
      <c r="E105" s="26"/>
      <c r="F105" s="54">
        <f>F106</f>
        <v>0</v>
      </c>
      <c r="G105" s="54">
        <f>G106</f>
        <v>0</v>
      </c>
      <c r="H105"/>
      <c r="I105"/>
      <c r="J105"/>
      <c r="K105"/>
      <c r="L105"/>
    </row>
    <row r="106" spans="1:12" s="34" customFormat="1" ht="12.75" hidden="1">
      <c r="A106" s="36" t="s">
        <v>38</v>
      </c>
      <c r="B106" s="31" t="s">
        <v>69</v>
      </c>
      <c r="C106" s="31" t="s">
        <v>13</v>
      </c>
      <c r="D106" s="32" t="s">
        <v>79</v>
      </c>
      <c r="E106" s="32" t="s">
        <v>39</v>
      </c>
      <c r="F106" s="48">
        <f>SUM('№ 6'!G108)</f>
        <v>0</v>
      </c>
      <c r="G106" s="48">
        <f>SUM('№ 6'!H108)</f>
        <v>0</v>
      </c>
      <c r="H106"/>
      <c r="I106"/>
      <c r="J106"/>
      <c r="K106"/>
      <c r="L106"/>
    </row>
    <row r="107" spans="1:7" ht="12.75">
      <c r="A107" s="37" t="s">
        <v>80</v>
      </c>
      <c r="B107" s="19" t="s">
        <v>69</v>
      </c>
      <c r="C107" s="19" t="s">
        <v>19</v>
      </c>
      <c r="D107" s="20"/>
      <c r="E107" s="20"/>
      <c r="F107" s="21">
        <f>SUM(F110+F112+F114+F116)+F122+F108+F118+F120</f>
        <v>11236.415</v>
      </c>
      <c r="G107" s="21">
        <f>SUM(G110+G112+G114+G116)+G122+G108+G118+G120</f>
        <v>11006.919</v>
      </c>
    </row>
    <row r="108" spans="1:12" s="39" customFormat="1" ht="89.25" hidden="1">
      <c r="A108" s="61" t="s">
        <v>81</v>
      </c>
      <c r="B108" s="62" t="s">
        <v>69</v>
      </c>
      <c r="C108" s="62" t="s">
        <v>19</v>
      </c>
      <c r="D108" s="58" t="s">
        <v>82</v>
      </c>
      <c r="E108" s="58"/>
      <c r="F108" s="54">
        <f>F109</f>
        <v>0</v>
      </c>
      <c r="G108" s="54">
        <f>G109</f>
        <v>0</v>
      </c>
      <c r="H108"/>
      <c r="I108"/>
      <c r="J108"/>
      <c r="K108"/>
      <c r="L108"/>
    </row>
    <row r="109" spans="1:12" s="39" customFormat="1" ht="25.5" hidden="1">
      <c r="A109" s="63" t="s">
        <v>25</v>
      </c>
      <c r="B109" s="64" t="s">
        <v>69</v>
      </c>
      <c r="C109" s="64" t="s">
        <v>19</v>
      </c>
      <c r="D109" s="59" t="s">
        <v>82</v>
      </c>
      <c r="E109" s="59" t="s">
        <v>27</v>
      </c>
      <c r="F109" s="48"/>
      <c r="G109" s="48"/>
      <c r="H109"/>
      <c r="I109"/>
      <c r="J109"/>
      <c r="K109"/>
      <c r="L109"/>
    </row>
    <row r="110" spans="1:7" ht="56.25" customHeight="1">
      <c r="A110" s="65" t="s">
        <v>179</v>
      </c>
      <c r="B110" s="25" t="s">
        <v>69</v>
      </c>
      <c r="C110" s="25" t="s">
        <v>19</v>
      </c>
      <c r="D110" s="26" t="s">
        <v>83</v>
      </c>
      <c r="E110" s="26"/>
      <c r="F110" s="54">
        <f>F111</f>
        <v>4200</v>
      </c>
      <c r="G110" s="54">
        <f>G111</f>
        <v>4200</v>
      </c>
    </row>
    <row r="111" spans="1:7" ht="25.5">
      <c r="A111" s="29" t="s">
        <v>25</v>
      </c>
      <c r="B111" s="31" t="s">
        <v>69</v>
      </c>
      <c r="C111" s="31" t="s">
        <v>19</v>
      </c>
      <c r="D111" s="32" t="s">
        <v>83</v>
      </c>
      <c r="E111" s="32" t="s">
        <v>27</v>
      </c>
      <c r="F111" s="48">
        <f>SUM('№ 6'!G113)</f>
        <v>4200</v>
      </c>
      <c r="G111" s="48">
        <f>SUM('№ 6'!H113)</f>
        <v>4200</v>
      </c>
    </row>
    <row r="112" spans="1:7" ht="51">
      <c r="A112" s="65" t="s">
        <v>180</v>
      </c>
      <c r="B112" s="25" t="s">
        <v>69</v>
      </c>
      <c r="C112" s="25" t="s">
        <v>19</v>
      </c>
      <c r="D112" s="26" t="s">
        <v>84</v>
      </c>
      <c r="E112" s="26"/>
      <c r="F112" s="54">
        <f>F113</f>
        <v>812</v>
      </c>
      <c r="G112" s="54">
        <f>G113</f>
        <v>743</v>
      </c>
    </row>
    <row r="113" spans="1:12" s="34" customFormat="1" ht="25.5">
      <c r="A113" s="29" t="s">
        <v>25</v>
      </c>
      <c r="B113" s="31" t="s">
        <v>69</v>
      </c>
      <c r="C113" s="31" t="s">
        <v>19</v>
      </c>
      <c r="D113" s="32" t="s">
        <v>84</v>
      </c>
      <c r="E113" s="32" t="s">
        <v>27</v>
      </c>
      <c r="F113" s="48">
        <f>SUM('№ 6'!G115)</f>
        <v>812</v>
      </c>
      <c r="G113" s="48">
        <f>SUM('№ 6'!H115)</f>
        <v>743</v>
      </c>
      <c r="H113"/>
      <c r="I113"/>
      <c r="J113"/>
      <c r="K113"/>
      <c r="L113"/>
    </row>
    <row r="114" spans="1:7" ht="63.75">
      <c r="A114" s="65" t="s">
        <v>181</v>
      </c>
      <c r="B114" s="25" t="s">
        <v>69</v>
      </c>
      <c r="C114" s="25" t="s">
        <v>19</v>
      </c>
      <c r="D114" s="26" t="s">
        <v>85</v>
      </c>
      <c r="E114" s="26"/>
      <c r="F114" s="54">
        <f>F115</f>
        <v>700</v>
      </c>
      <c r="G114" s="54">
        <f>G115</f>
        <v>700</v>
      </c>
    </row>
    <row r="115" spans="1:12" s="34" customFormat="1" ht="25.5">
      <c r="A115" s="29" t="s">
        <v>25</v>
      </c>
      <c r="B115" s="31" t="s">
        <v>69</v>
      </c>
      <c r="C115" s="31" t="s">
        <v>19</v>
      </c>
      <c r="D115" s="32" t="s">
        <v>85</v>
      </c>
      <c r="E115" s="32" t="s">
        <v>27</v>
      </c>
      <c r="F115" s="48">
        <f>SUM('№ 6'!G117)</f>
        <v>700</v>
      </c>
      <c r="G115" s="48">
        <f>SUM('№ 6'!H117)</f>
        <v>700</v>
      </c>
      <c r="H115"/>
      <c r="I115"/>
      <c r="J115"/>
      <c r="K115"/>
      <c r="L115"/>
    </row>
    <row r="116" spans="1:7" ht="63.75">
      <c r="A116" s="23" t="s">
        <v>182</v>
      </c>
      <c r="B116" s="25" t="s">
        <v>69</v>
      </c>
      <c r="C116" s="25" t="s">
        <v>19</v>
      </c>
      <c r="D116" s="26" t="s">
        <v>86</v>
      </c>
      <c r="E116" s="26"/>
      <c r="F116" s="54">
        <f>F117</f>
        <v>2828.6</v>
      </c>
      <c r="G116" s="54">
        <f>G117</f>
        <v>3074.6</v>
      </c>
    </row>
    <row r="117" spans="1:7" ht="25.5">
      <c r="A117" s="29" t="s">
        <v>25</v>
      </c>
      <c r="B117" s="31" t="s">
        <v>69</v>
      </c>
      <c r="C117" s="31" t="s">
        <v>19</v>
      </c>
      <c r="D117" s="32" t="s">
        <v>86</v>
      </c>
      <c r="E117" s="32" t="s">
        <v>27</v>
      </c>
      <c r="F117" s="48">
        <f>SUM('№ 6'!G119)</f>
        <v>2828.6</v>
      </c>
      <c r="G117" s="48">
        <f>SUM('№ 6'!H119)</f>
        <v>3074.6</v>
      </c>
    </row>
    <row r="118" spans="1:7" ht="76.5">
      <c r="A118" s="66" t="s">
        <v>183</v>
      </c>
      <c r="B118" s="125" t="s">
        <v>69</v>
      </c>
      <c r="C118" s="125" t="s">
        <v>19</v>
      </c>
      <c r="D118" s="124" t="s">
        <v>140</v>
      </c>
      <c r="E118" s="32"/>
      <c r="F118" s="128">
        <f>SUM(F119)</f>
        <v>2695.815</v>
      </c>
      <c r="G118" s="128">
        <f>SUM(G119)</f>
        <v>2289.319</v>
      </c>
    </row>
    <row r="119" spans="1:7" ht="25.5">
      <c r="A119" s="29" t="s">
        <v>25</v>
      </c>
      <c r="B119" s="127" t="s">
        <v>69</v>
      </c>
      <c r="C119" s="127" t="s">
        <v>19</v>
      </c>
      <c r="D119" s="126" t="s">
        <v>140</v>
      </c>
      <c r="E119" s="32" t="s">
        <v>27</v>
      </c>
      <c r="F119" s="48">
        <f>SUM('№ 6'!G121)</f>
        <v>2695.815</v>
      </c>
      <c r="G119" s="48">
        <f>SUM('№ 6'!H121)</f>
        <v>2289.319</v>
      </c>
    </row>
    <row r="120" spans="1:7" ht="89.25" hidden="1">
      <c r="A120" s="66" t="s">
        <v>184</v>
      </c>
      <c r="B120" s="125" t="s">
        <v>69</v>
      </c>
      <c r="C120" s="125" t="s">
        <v>19</v>
      </c>
      <c r="D120" s="124" t="s">
        <v>134</v>
      </c>
      <c r="E120" s="32"/>
      <c r="F120" s="128">
        <f>SUM(F121)</f>
        <v>0</v>
      </c>
      <c r="G120" s="128">
        <f>SUM(G121)</f>
        <v>0</v>
      </c>
    </row>
    <row r="121" spans="1:7" ht="25.5" hidden="1">
      <c r="A121" s="29" t="s">
        <v>25</v>
      </c>
      <c r="B121" s="127" t="s">
        <v>69</v>
      </c>
      <c r="C121" s="127" t="s">
        <v>19</v>
      </c>
      <c r="D121" s="126" t="s">
        <v>134</v>
      </c>
      <c r="E121" s="32" t="s">
        <v>27</v>
      </c>
      <c r="F121" s="48">
        <f>SUM('№ 6'!G123)</f>
        <v>0</v>
      </c>
      <c r="G121" s="48">
        <f>SUM('№ 6'!H123)</f>
        <v>0</v>
      </c>
    </row>
    <row r="122" spans="1:12" s="28" customFormat="1" ht="51" hidden="1">
      <c r="A122" s="66" t="s">
        <v>108</v>
      </c>
      <c r="B122" s="25" t="s">
        <v>69</v>
      </c>
      <c r="C122" s="25" t="s">
        <v>19</v>
      </c>
      <c r="D122" s="26" t="s">
        <v>109</v>
      </c>
      <c r="E122" s="26"/>
      <c r="F122" s="54">
        <f>F123</f>
        <v>0</v>
      </c>
      <c r="G122" s="54">
        <f>G123</f>
        <v>0</v>
      </c>
      <c r="H122"/>
      <c r="I122"/>
      <c r="J122"/>
      <c r="K122"/>
      <c r="L122"/>
    </row>
    <row r="123" spans="1:12" s="34" customFormat="1" ht="25.5" hidden="1">
      <c r="A123" s="29" t="s">
        <v>25</v>
      </c>
      <c r="B123" s="31" t="s">
        <v>69</v>
      </c>
      <c r="C123" s="31" t="s">
        <v>19</v>
      </c>
      <c r="D123" s="32" t="s">
        <v>109</v>
      </c>
      <c r="E123" s="32" t="s">
        <v>27</v>
      </c>
      <c r="F123" s="48"/>
      <c r="G123" s="48"/>
      <c r="H123"/>
      <c r="I123"/>
      <c r="J123"/>
      <c r="K123"/>
      <c r="L123"/>
    </row>
    <row r="124" spans="1:12" s="34" customFormat="1" ht="12.75" hidden="1">
      <c r="A124" s="37" t="s">
        <v>189</v>
      </c>
      <c r="B124" s="19" t="s">
        <v>69</v>
      </c>
      <c r="C124" s="19" t="s">
        <v>69</v>
      </c>
      <c r="D124" s="20"/>
      <c r="E124" s="20"/>
      <c r="F124" s="21">
        <f>F125</f>
        <v>0</v>
      </c>
      <c r="G124" s="21">
        <f>G125</f>
        <v>0</v>
      </c>
      <c r="H124"/>
      <c r="I124"/>
      <c r="J124"/>
      <c r="K124"/>
      <c r="L124"/>
    </row>
    <row r="125" spans="1:12" s="34" customFormat="1" ht="63.75" hidden="1">
      <c r="A125" s="38" t="s">
        <v>71</v>
      </c>
      <c r="B125" s="25" t="s">
        <v>69</v>
      </c>
      <c r="C125" s="25" t="s">
        <v>69</v>
      </c>
      <c r="D125" s="26" t="s">
        <v>72</v>
      </c>
      <c r="E125" s="26"/>
      <c r="F125" s="54">
        <f>F126</f>
        <v>0</v>
      </c>
      <c r="G125" s="54">
        <f>G126</f>
        <v>0</v>
      </c>
      <c r="H125"/>
      <c r="I125"/>
      <c r="J125"/>
      <c r="K125"/>
      <c r="L125"/>
    </row>
    <row r="126" spans="1:12" s="34" customFormat="1" ht="25.5" hidden="1">
      <c r="A126" s="29" t="s">
        <v>25</v>
      </c>
      <c r="B126" s="31" t="s">
        <v>69</v>
      </c>
      <c r="C126" s="31" t="s">
        <v>69</v>
      </c>
      <c r="D126" s="32" t="s">
        <v>72</v>
      </c>
      <c r="E126" s="32" t="s">
        <v>27</v>
      </c>
      <c r="F126" s="33">
        <f>SUM('№ 6'!G128)</f>
        <v>0</v>
      </c>
      <c r="G126" s="33">
        <f>SUM('№ 6'!H128)</f>
        <v>0</v>
      </c>
      <c r="H126"/>
      <c r="I126"/>
      <c r="J126"/>
      <c r="K126"/>
      <c r="L126"/>
    </row>
    <row r="127" spans="1:12" s="67" customFormat="1" ht="15.75">
      <c r="A127" s="56" t="s">
        <v>89</v>
      </c>
      <c r="B127" s="13" t="s">
        <v>90</v>
      </c>
      <c r="C127" s="13"/>
      <c r="D127" s="15"/>
      <c r="E127" s="15"/>
      <c r="F127" s="16">
        <f>F128</f>
        <v>500</v>
      </c>
      <c r="G127" s="16">
        <f>G128</f>
        <v>500</v>
      </c>
      <c r="H127"/>
      <c r="I127"/>
      <c r="J127"/>
      <c r="K127"/>
      <c r="L127"/>
    </row>
    <row r="128" spans="1:12" s="57" customFormat="1" ht="12.75">
      <c r="A128" s="68" t="s">
        <v>91</v>
      </c>
      <c r="B128" s="19" t="s">
        <v>90</v>
      </c>
      <c r="C128" s="19" t="s">
        <v>11</v>
      </c>
      <c r="D128" s="20"/>
      <c r="E128" s="20"/>
      <c r="F128" s="21">
        <f>F129+F131</f>
        <v>500</v>
      </c>
      <c r="G128" s="21">
        <f>G129+G131</f>
        <v>500</v>
      </c>
      <c r="H128"/>
      <c r="I128"/>
      <c r="J128"/>
      <c r="K128"/>
      <c r="L128"/>
    </row>
    <row r="129" spans="1:12" s="28" customFormat="1" ht="51">
      <c r="A129" s="38" t="s">
        <v>92</v>
      </c>
      <c r="B129" s="25" t="s">
        <v>90</v>
      </c>
      <c r="C129" s="25" t="s">
        <v>11</v>
      </c>
      <c r="D129" s="26" t="s">
        <v>93</v>
      </c>
      <c r="E129" s="26"/>
      <c r="F129" s="54">
        <f>F130</f>
        <v>500</v>
      </c>
      <c r="G129" s="54">
        <f>G130</f>
        <v>500</v>
      </c>
      <c r="H129"/>
      <c r="I129"/>
      <c r="J129"/>
      <c r="K129"/>
      <c r="L129"/>
    </row>
    <row r="130" spans="1:12" s="34" customFormat="1" ht="12.75">
      <c r="A130" s="36" t="s">
        <v>38</v>
      </c>
      <c r="B130" s="31" t="s">
        <v>90</v>
      </c>
      <c r="C130" s="31" t="s">
        <v>11</v>
      </c>
      <c r="D130" s="32" t="s">
        <v>93</v>
      </c>
      <c r="E130" s="32" t="s">
        <v>39</v>
      </c>
      <c r="F130" s="48">
        <f>SUM('№ 6'!G132)</f>
        <v>500</v>
      </c>
      <c r="G130" s="48">
        <f>SUM('№ 6'!H132)</f>
        <v>500</v>
      </c>
      <c r="H130"/>
      <c r="I130"/>
      <c r="J130"/>
      <c r="K130"/>
      <c r="L130"/>
    </row>
    <row r="131" spans="1:12" s="34" customFormat="1" ht="76.5" hidden="1">
      <c r="A131" s="38" t="s">
        <v>135</v>
      </c>
      <c r="B131" s="25" t="s">
        <v>90</v>
      </c>
      <c r="C131" s="25" t="s">
        <v>11</v>
      </c>
      <c r="D131" s="26" t="s">
        <v>94</v>
      </c>
      <c r="E131" s="26"/>
      <c r="F131" s="48">
        <f>SUM(F132)</f>
        <v>0</v>
      </c>
      <c r="G131" s="48">
        <f>SUM(G132)</f>
        <v>0</v>
      </c>
      <c r="H131"/>
      <c r="I131"/>
      <c r="J131"/>
      <c r="K131"/>
      <c r="L131"/>
    </row>
    <row r="132" spans="1:12" s="34" customFormat="1" ht="12.75" hidden="1">
      <c r="A132" s="36" t="s">
        <v>38</v>
      </c>
      <c r="B132" s="31" t="s">
        <v>90</v>
      </c>
      <c r="C132" s="31" t="s">
        <v>11</v>
      </c>
      <c r="D132" s="32" t="s">
        <v>94</v>
      </c>
      <c r="E132" s="32" t="s">
        <v>39</v>
      </c>
      <c r="F132" s="48">
        <f>SUM('№ 6'!G134)</f>
        <v>0</v>
      </c>
      <c r="G132" s="48">
        <f>SUM('№ 6'!H134)</f>
        <v>0</v>
      </c>
      <c r="H132"/>
      <c r="I132"/>
      <c r="J132"/>
      <c r="K132"/>
      <c r="L132"/>
    </row>
    <row r="133" spans="1:7" ht="15.75">
      <c r="A133" s="49" t="s">
        <v>95</v>
      </c>
      <c r="B133" s="13" t="s">
        <v>54</v>
      </c>
      <c r="C133" s="13"/>
      <c r="D133" s="15"/>
      <c r="E133" s="15"/>
      <c r="F133" s="16">
        <f>SUM(F135)</f>
        <v>83</v>
      </c>
      <c r="G133" s="16">
        <f>SUM(G135)</f>
        <v>83</v>
      </c>
    </row>
    <row r="134" spans="1:7" ht="12.75">
      <c r="A134" s="37" t="s">
        <v>96</v>
      </c>
      <c r="B134" s="19" t="s">
        <v>54</v>
      </c>
      <c r="C134" s="19" t="s">
        <v>11</v>
      </c>
      <c r="D134" s="20"/>
      <c r="E134" s="20"/>
      <c r="F134" s="21">
        <f>SUM(F135)</f>
        <v>83</v>
      </c>
      <c r="G134" s="21">
        <f>SUM(G135)</f>
        <v>83</v>
      </c>
    </row>
    <row r="135" spans="1:12" s="28" customFormat="1" ht="76.5">
      <c r="A135" s="23" t="s">
        <v>185</v>
      </c>
      <c r="B135" s="25" t="s">
        <v>54</v>
      </c>
      <c r="C135" s="25" t="s">
        <v>11</v>
      </c>
      <c r="D135" s="26" t="s">
        <v>97</v>
      </c>
      <c r="E135" s="26"/>
      <c r="F135" s="54">
        <f>F136</f>
        <v>83</v>
      </c>
      <c r="G135" s="54">
        <f>G136</f>
        <v>83</v>
      </c>
      <c r="H135"/>
      <c r="I135"/>
      <c r="J135"/>
      <c r="K135"/>
      <c r="L135"/>
    </row>
    <row r="136" spans="1:12" s="34" customFormat="1" ht="12.75">
      <c r="A136" s="36" t="s">
        <v>32</v>
      </c>
      <c r="B136" s="31" t="s">
        <v>54</v>
      </c>
      <c r="C136" s="31" t="s">
        <v>11</v>
      </c>
      <c r="D136" s="32" t="s">
        <v>97</v>
      </c>
      <c r="E136" s="32" t="s">
        <v>33</v>
      </c>
      <c r="F136" s="48">
        <f>SUM('№ 6'!G138)</f>
        <v>83</v>
      </c>
      <c r="G136" s="48">
        <f>SUM('№ 6'!H138)</f>
        <v>83</v>
      </c>
      <c r="H136"/>
      <c r="I136"/>
      <c r="J136"/>
      <c r="K136"/>
      <c r="L136"/>
    </row>
    <row r="137" spans="1:7" ht="15.75">
      <c r="A137" s="76" t="s">
        <v>98</v>
      </c>
      <c r="C137" s="189"/>
      <c r="D137" s="189"/>
      <c r="E137" s="189"/>
      <c r="F137" s="189">
        <f>SUM(F23+F61+F66+F88+F133+F70+F127)</f>
        <v>21782.745000000003</v>
      </c>
      <c r="G137" s="189">
        <f>SUM(G23+G61+G66+G88+G133+G70+G127)</f>
        <v>20679.279</v>
      </c>
    </row>
  </sheetData>
  <sheetProtection/>
  <mergeCells count="17">
    <mergeCell ref="A17:F17"/>
    <mergeCell ref="A18:F18"/>
    <mergeCell ref="A14:F14"/>
    <mergeCell ref="A7:F7"/>
    <mergeCell ref="A8:F8"/>
    <mergeCell ref="A10:F10"/>
    <mergeCell ref="A11:F11"/>
    <mergeCell ref="A12:F12"/>
    <mergeCell ref="A13:F13"/>
    <mergeCell ref="A16:F16"/>
    <mergeCell ref="A1:F1"/>
    <mergeCell ref="A2:F2"/>
    <mergeCell ref="A3:F3"/>
    <mergeCell ref="A4:F4"/>
    <mergeCell ref="A5:F5"/>
    <mergeCell ref="A9:F9"/>
    <mergeCell ref="A6:F6"/>
  </mergeCells>
  <printOptions/>
  <pageMargins left="0.75" right="0.2" top="0.46" bottom="0.47" header="0.5" footer="0.2"/>
  <pageSetup fitToHeight="6" fitToWidth="1" horizontalDpi="600" verticalDpi="600" orientation="portrait" paperSize="9" scale="72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75.875" style="1" customWidth="1"/>
    <col min="2" max="2" width="17.75390625" style="1" customWidth="1"/>
    <col min="3" max="3" width="8.00390625" style="2" customWidth="1"/>
    <col min="4" max="4" width="14.75390625" style="3" customWidth="1"/>
    <col min="5" max="5" width="12.625" style="1" customWidth="1"/>
    <col min="6" max="16384" width="9.125" style="1" customWidth="1"/>
  </cols>
  <sheetData>
    <row r="1" spans="1:8" ht="15" customHeight="1">
      <c r="A1" s="198" t="s">
        <v>197</v>
      </c>
      <c r="B1" s="203"/>
      <c r="C1" s="203"/>
      <c r="D1" s="203"/>
      <c r="E1" s="70"/>
      <c r="F1" s="70"/>
      <c r="G1" s="69"/>
      <c r="H1"/>
    </row>
    <row r="2" spans="1:8" ht="14.25" customHeight="1">
      <c r="A2" s="198" t="s">
        <v>99</v>
      </c>
      <c r="B2" s="203"/>
      <c r="C2" s="203"/>
      <c r="D2" s="203"/>
      <c r="E2" s="70"/>
      <c r="F2" s="70"/>
      <c r="G2" s="69"/>
      <c r="H2"/>
    </row>
    <row r="3" spans="1:8" ht="14.25" customHeight="1">
      <c r="A3" s="198" t="s">
        <v>0</v>
      </c>
      <c r="B3" s="203"/>
      <c r="C3" s="203"/>
      <c r="D3" s="203"/>
      <c r="E3" s="70"/>
      <c r="F3" s="70"/>
      <c r="G3" s="69"/>
      <c r="H3"/>
    </row>
    <row r="4" spans="1:8" ht="14.25" customHeight="1">
      <c r="A4" s="198" t="s">
        <v>202</v>
      </c>
      <c r="B4" s="203"/>
      <c r="C4" s="203"/>
      <c r="D4" s="203"/>
      <c r="E4" s="70"/>
      <c r="F4" s="70"/>
      <c r="G4" s="69"/>
      <c r="H4"/>
    </row>
    <row r="5" spans="1:8" ht="14.25" customHeight="1">
      <c r="A5" s="198" t="s">
        <v>100</v>
      </c>
      <c r="B5" s="203"/>
      <c r="C5" s="203"/>
      <c r="D5" s="203"/>
      <c r="E5" s="70"/>
      <c r="F5" s="70"/>
      <c r="G5" s="69"/>
      <c r="H5"/>
    </row>
    <row r="6" spans="1:8" ht="14.25" customHeight="1">
      <c r="A6" s="198" t="s">
        <v>101</v>
      </c>
      <c r="B6" s="203"/>
      <c r="C6" s="203"/>
      <c r="D6" s="203"/>
      <c r="E6" s="70"/>
      <c r="F6" s="70"/>
      <c r="G6" s="69"/>
      <c r="H6"/>
    </row>
    <row r="7" spans="1:8" ht="14.25" customHeight="1">
      <c r="A7" s="198" t="s">
        <v>0</v>
      </c>
      <c r="B7" s="203"/>
      <c r="C7" s="203"/>
      <c r="D7" s="203"/>
      <c r="E7" s="70"/>
      <c r="F7" s="70"/>
      <c r="G7" s="69"/>
      <c r="H7"/>
    </row>
    <row r="8" spans="1:8" ht="14.25" customHeight="1">
      <c r="A8" s="198" t="s">
        <v>102</v>
      </c>
      <c r="B8" s="203"/>
      <c r="C8" s="203"/>
      <c r="D8" s="203"/>
      <c r="E8" s="70"/>
      <c r="F8" s="70"/>
      <c r="G8" s="69"/>
      <c r="H8"/>
    </row>
    <row r="9" spans="1:8" ht="14.25" customHeight="1">
      <c r="A9" s="198" t="s">
        <v>188</v>
      </c>
      <c r="B9" s="203"/>
      <c r="C9" s="203"/>
      <c r="D9" s="203"/>
      <c r="E9" s="70"/>
      <c r="F9" s="70"/>
      <c r="G9" s="69"/>
      <c r="H9"/>
    </row>
    <row r="10" spans="1:8" ht="14.25" customHeight="1">
      <c r="A10" s="198" t="s">
        <v>146</v>
      </c>
      <c r="B10" s="203"/>
      <c r="C10" s="203"/>
      <c r="D10" s="203"/>
      <c r="E10" s="70"/>
      <c r="F10" s="70"/>
      <c r="G10" s="69"/>
      <c r="H10"/>
    </row>
    <row r="11" spans="1:8" ht="14.25" customHeight="1">
      <c r="A11" s="198" t="s">
        <v>147</v>
      </c>
      <c r="B11" s="203"/>
      <c r="C11" s="203"/>
      <c r="D11" s="203"/>
      <c r="E11" s="70"/>
      <c r="F11" s="70"/>
      <c r="G11" s="69"/>
      <c r="H11"/>
    </row>
    <row r="12" spans="1:8" ht="14.25" customHeight="1">
      <c r="A12" s="198" t="s">
        <v>148</v>
      </c>
      <c r="B12" s="203"/>
      <c r="C12" s="203"/>
      <c r="D12" s="203"/>
      <c r="E12" s="70"/>
      <c r="F12" s="70"/>
      <c r="G12" s="69"/>
      <c r="H12"/>
    </row>
    <row r="13" spans="1:8" ht="14.25" customHeight="1">
      <c r="A13" s="198" t="s">
        <v>198</v>
      </c>
      <c r="B13" s="203"/>
      <c r="C13" s="203"/>
      <c r="D13" s="203"/>
      <c r="E13" s="70"/>
      <c r="F13" s="70"/>
      <c r="G13" s="71"/>
      <c r="H13"/>
    </row>
    <row r="14" spans="1:8" ht="14.25" customHeight="1">
      <c r="A14" s="198" t="s">
        <v>199</v>
      </c>
      <c r="B14" s="203"/>
      <c r="C14" s="203"/>
      <c r="D14" s="203"/>
      <c r="E14" s="70"/>
      <c r="F14" s="70"/>
      <c r="G14" s="71"/>
      <c r="H14"/>
    </row>
    <row r="15" ht="12.75">
      <c r="D15" s="77"/>
    </row>
    <row r="16" spans="1:4" ht="15.75">
      <c r="A16" s="201" t="s">
        <v>110</v>
      </c>
      <c r="B16" s="201"/>
      <c r="C16" s="201"/>
      <c r="D16" s="201"/>
    </row>
    <row r="17" spans="1:4" ht="15.75">
      <c r="A17" s="201" t="s">
        <v>111</v>
      </c>
      <c r="B17" s="201"/>
      <c r="C17" s="201"/>
      <c r="D17" s="201"/>
    </row>
    <row r="18" spans="1:4" ht="15.75">
      <c r="A18" s="201" t="s">
        <v>112</v>
      </c>
      <c r="B18" s="201"/>
      <c r="C18" s="201"/>
      <c r="D18" s="201"/>
    </row>
    <row r="19" spans="1:4" ht="15.75">
      <c r="A19" s="201" t="s">
        <v>196</v>
      </c>
      <c r="B19" s="201"/>
      <c r="C19" s="201"/>
      <c r="D19" s="201"/>
    </row>
    <row r="20" spans="1:4" ht="15.75">
      <c r="A20" s="201" t="s">
        <v>195</v>
      </c>
      <c r="B20" s="201"/>
      <c r="C20" s="201"/>
      <c r="D20" s="201"/>
    </row>
    <row r="21" ht="12.75">
      <c r="D21" s="4" t="s">
        <v>2</v>
      </c>
    </row>
    <row r="22" spans="1:5" ht="12.75">
      <c r="A22" s="78" t="s">
        <v>3</v>
      </c>
      <c r="B22" s="78" t="s">
        <v>7</v>
      </c>
      <c r="C22" s="78" t="s">
        <v>8</v>
      </c>
      <c r="D22" s="78" t="s">
        <v>191</v>
      </c>
      <c r="E22" s="78" t="s">
        <v>192</v>
      </c>
    </row>
    <row r="23" spans="1:5" ht="36">
      <c r="A23" s="79" t="s">
        <v>9</v>
      </c>
      <c r="B23" s="80"/>
      <c r="C23" s="80"/>
      <c r="D23" s="81"/>
      <c r="E23" s="81"/>
    </row>
    <row r="24" spans="1:5" ht="48.75" customHeight="1">
      <c r="A24" s="82" t="s">
        <v>186</v>
      </c>
      <c r="B24" s="83" t="s">
        <v>113</v>
      </c>
      <c r="C24" s="84"/>
      <c r="D24" s="85">
        <f>D25+D46</f>
        <v>20670.345</v>
      </c>
      <c r="E24" s="85">
        <f>E25+E46</f>
        <v>19560.879</v>
      </c>
    </row>
    <row r="25" spans="1:5" ht="25.5">
      <c r="A25" s="86" t="s">
        <v>114</v>
      </c>
      <c r="B25" s="87" t="s">
        <v>115</v>
      </c>
      <c r="C25" s="88"/>
      <c r="D25" s="89">
        <f>D26+D42</f>
        <v>4644.93</v>
      </c>
      <c r="E25" s="89">
        <f>E26+E42</f>
        <v>4653.96</v>
      </c>
    </row>
    <row r="26" spans="1:5" ht="25.5">
      <c r="A26" s="90" t="s">
        <v>116</v>
      </c>
      <c r="B26" s="91" t="s">
        <v>117</v>
      </c>
      <c r="C26" s="92"/>
      <c r="D26" s="93">
        <f>D27+D32+D36+D34+D40+D38</f>
        <v>4437</v>
      </c>
      <c r="E26" s="93">
        <f>E27+E32+E36+E34+E40+E38</f>
        <v>4437</v>
      </c>
    </row>
    <row r="27" spans="1:5" s="97" customFormat="1" ht="76.5">
      <c r="A27" s="94" t="s">
        <v>174</v>
      </c>
      <c r="B27" s="95" t="s">
        <v>24</v>
      </c>
      <c r="C27" s="95"/>
      <c r="D27" s="96">
        <f>D28+D29+D30+D31</f>
        <v>3366</v>
      </c>
      <c r="E27" s="96">
        <f>E28+E29+E30+E31</f>
        <v>3366</v>
      </c>
    </row>
    <row r="28" spans="1:5" s="97" customFormat="1" ht="42.75" customHeight="1">
      <c r="A28" s="98" t="s">
        <v>16</v>
      </c>
      <c r="B28" s="99" t="s">
        <v>24</v>
      </c>
      <c r="C28" s="99" t="s">
        <v>17</v>
      </c>
      <c r="D28" s="100">
        <f>SUM('№ 8'!F34)</f>
        <v>2051.8</v>
      </c>
      <c r="E28" s="100">
        <f>SUM('№ 8'!G34)</f>
        <v>2051.8</v>
      </c>
    </row>
    <row r="29" spans="1:5" s="97" customFormat="1" ht="17.25" customHeight="1">
      <c r="A29" s="98" t="s">
        <v>25</v>
      </c>
      <c r="B29" s="99" t="s">
        <v>24</v>
      </c>
      <c r="C29" s="99" t="s">
        <v>27</v>
      </c>
      <c r="D29" s="100">
        <f>SUM('№ 8'!F35+'№ 8'!F53)</f>
        <v>1163.6</v>
      </c>
      <c r="E29" s="100">
        <f>SUM('№ 8'!G35+'№ 8'!G53)</f>
        <v>1163.6</v>
      </c>
    </row>
    <row r="30" spans="1:5" s="97" customFormat="1" ht="17.25" customHeight="1" hidden="1">
      <c r="A30" s="98" t="s">
        <v>32</v>
      </c>
      <c r="B30" s="99" t="s">
        <v>24</v>
      </c>
      <c r="C30" s="99" t="s">
        <v>33</v>
      </c>
      <c r="D30" s="100">
        <f>SUM('№ 8'!F54)</f>
        <v>0</v>
      </c>
      <c r="E30" s="100">
        <f>SUM('№ 8'!G54)</f>
        <v>0</v>
      </c>
    </row>
    <row r="31" spans="1:5" s="97" customFormat="1" ht="17.25" customHeight="1">
      <c r="A31" s="98" t="s">
        <v>28</v>
      </c>
      <c r="B31" s="99" t="s">
        <v>24</v>
      </c>
      <c r="C31" s="99" t="s">
        <v>26</v>
      </c>
      <c r="D31" s="100">
        <f>SUM('№ 8'!F37)</f>
        <v>150.6</v>
      </c>
      <c r="E31" s="100">
        <f>SUM('№ 8'!G37)</f>
        <v>150.6</v>
      </c>
    </row>
    <row r="32" spans="1:5" s="101" customFormat="1" ht="76.5">
      <c r="A32" s="94" t="s">
        <v>175</v>
      </c>
      <c r="B32" s="95" t="s">
        <v>29</v>
      </c>
      <c r="C32" s="95"/>
      <c r="D32" s="96">
        <f>D33</f>
        <v>605</v>
      </c>
      <c r="E32" s="96">
        <f>E33</f>
        <v>605</v>
      </c>
    </row>
    <row r="33" spans="1:5" s="102" customFormat="1" ht="38.25">
      <c r="A33" s="98" t="s">
        <v>16</v>
      </c>
      <c r="B33" s="99" t="s">
        <v>29</v>
      </c>
      <c r="C33" s="99" t="s">
        <v>17</v>
      </c>
      <c r="D33" s="100">
        <f>SUM('№ 8'!F39)</f>
        <v>605</v>
      </c>
      <c r="E33" s="100">
        <f>SUM('№ 8'!G39)</f>
        <v>605</v>
      </c>
    </row>
    <row r="34" spans="1:5" s="101" customFormat="1" ht="64.5" customHeight="1">
      <c r="A34" s="103" t="s">
        <v>185</v>
      </c>
      <c r="B34" s="95" t="s">
        <v>97</v>
      </c>
      <c r="C34" s="95"/>
      <c r="D34" s="104">
        <f>D35</f>
        <v>83</v>
      </c>
      <c r="E34" s="104">
        <f>E35</f>
        <v>83</v>
      </c>
    </row>
    <row r="35" spans="1:5" s="101" customFormat="1" ht="19.5" customHeight="1">
      <c r="A35" s="98" t="s">
        <v>32</v>
      </c>
      <c r="B35" s="99" t="s">
        <v>97</v>
      </c>
      <c r="C35" s="99" t="s">
        <v>33</v>
      </c>
      <c r="D35" s="105">
        <f>SUM('№ 8'!F136)</f>
        <v>83</v>
      </c>
      <c r="E35" s="105">
        <f>SUM('№ 8'!G136)</f>
        <v>83</v>
      </c>
    </row>
    <row r="36" spans="1:5" s="102" customFormat="1" ht="66.75" customHeight="1">
      <c r="A36" s="106" t="s">
        <v>176</v>
      </c>
      <c r="B36" s="107" t="s">
        <v>48</v>
      </c>
      <c r="C36" s="107"/>
      <c r="D36" s="108">
        <f>D37</f>
        <v>250</v>
      </c>
      <c r="E36" s="108">
        <f>E37</f>
        <v>250</v>
      </c>
    </row>
    <row r="37" spans="1:5" s="102" customFormat="1" ht="12.75">
      <c r="A37" s="98" t="s">
        <v>25</v>
      </c>
      <c r="B37" s="99" t="s">
        <v>48</v>
      </c>
      <c r="C37" s="99" t="s">
        <v>27</v>
      </c>
      <c r="D37" s="105">
        <f>SUM('№ 8'!F56)</f>
        <v>250</v>
      </c>
      <c r="E37" s="105">
        <f>SUM('№ 8'!G56)</f>
        <v>250</v>
      </c>
    </row>
    <row r="38" spans="1:5" s="102" customFormat="1" ht="89.25" hidden="1">
      <c r="A38" s="42" t="s">
        <v>177</v>
      </c>
      <c r="B38" s="26" t="s">
        <v>141</v>
      </c>
      <c r="C38" s="45"/>
      <c r="D38" s="123">
        <f>SUM(D39)</f>
        <v>0</v>
      </c>
      <c r="E38" s="123">
        <f>SUM(E39)</f>
        <v>0</v>
      </c>
    </row>
    <row r="39" spans="1:5" s="102" customFormat="1" ht="38.25" hidden="1">
      <c r="A39" s="29" t="s">
        <v>16</v>
      </c>
      <c r="B39" s="32" t="s">
        <v>142</v>
      </c>
      <c r="C39" s="32" t="s">
        <v>17</v>
      </c>
      <c r="D39" s="105">
        <f>SUM('№ 8'!F58)</f>
        <v>0</v>
      </c>
      <c r="E39" s="105">
        <f>SUM('№ 8'!G58)</f>
        <v>0</v>
      </c>
    </row>
    <row r="40" spans="1:5" s="101" customFormat="1" ht="51">
      <c r="A40" s="109" t="s">
        <v>118</v>
      </c>
      <c r="B40" s="110" t="s">
        <v>37</v>
      </c>
      <c r="C40" s="95"/>
      <c r="D40" s="104">
        <f>D41</f>
        <v>133</v>
      </c>
      <c r="E40" s="104">
        <f>E41</f>
        <v>133</v>
      </c>
    </row>
    <row r="41" spans="1:5" s="102" customFormat="1" ht="12.75">
      <c r="A41" s="98" t="s">
        <v>38</v>
      </c>
      <c r="B41" s="111" t="s">
        <v>37</v>
      </c>
      <c r="C41" s="99" t="s">
        <v>39</v>
      </c>
      <c r="D41" s="105">
        <f>SUM('№ 8'!F44)</f>
        <v>133</v>
      </c>
      <c r="E41" s="105">
        <f>SUM('№ 8'!G44)</f>
        <v>133</v>
      </c>
    </row>
    <row r="42" spans="1:5" s="101" customFormat="1" ht="27.75" customHeight="1">
      <c r="A42" s="90" t="s">
        <v>119</v>
      </c>
      <c r="B42" s="112" t="s">
        <v>120</v>
      </c>
      <c r="C42" s="113"/>
      <c r="D42" s="114">
        <f>D43</f>
        <v>207.93</v>
      </c>
      <c r="E42" s="114">
        <f>E43</f>
        <v>216.96</v>
      </c>
    </row>
    <row r="43" spans="1:5" s="97" customFormat="1" ht="63.75">
      <c r="A43" s="115" t="s">
        <v>178</v>
      </c>
      <c r="B43" s="95" t="s">
        <v>51</v>
      </c>
      <c r="C43" s="95"/>
      <c r="D43" s="104">
        <f>D44+D45</f>
        <v>207.93</v>
      </c>
      <c r="E43" s="104">
        <f>E44+E45</f>
        <v>216.96</v>
      </c>
    </row>
    <row r="44" spans="1:5" s="102" customFormat="1" ht="38.25">
      <c r="A44" s="98" t="s">
        <v>16</v>
      </c>
      <c r="B44" s="99" t="s">
        <v>51</v>
      </c>
      <c r="C44" s="99" t="s">
        <v>17</v>
      </c>
      <c r="D44" s="105">
        <f>SUM('№ 8'!F64)</f>
        <v>190</v>
      </c>
      <c r="E44" s="105">
        <f>SUM('№ 8'!G64)</f>
        <v>190</v>
      </c>
    </row>
    <row r="45" spans="1:5" s="116" customFormat="1" ht="18.75" customHeight="1">
      <c r="A45" s="98" t="s">
        <v>25</v>
      </c>
      <c r="B45" s="99" t="s">
        <v>121</v>
      </c>
      <c r="C45" s="99" t="s">
        <v>27</v>
      </c>
      <c r="D45" s="105">
        <f>SUM('№ 8'!F65)</f>
        <v>17.93</v>
      </c>
      <c r="E45" s="105">
        <f>SUM('№ 8'!G65)</f>
        <v>26.96</v>
      </c>
    </row>
    <row r="46" spans="1:5" s="116" customFormat="1" ht="30.75" customHeight="1">
      <c r="A46" s="86" t="s">
        <v>122</v>
      </c>
      <c r="B46" s="117" t="s">
        <v>123</v>
      </c>
      <c r="C46" s="118"/>
      <c r="D46" s="119">
        <f>D47+D50+D53+D56+D60+D62+D69+D72</f>
        <v>16025.415</v>
      </c>
      <c r="E46" s="119">
        <f>E47+E50+E53+E56+E60+E62+E69+E72</f>
        <v>14906.919</v>
      </c>
    </row>
    <row r="47" spans="1:5" s="116" customFormat="1" ht="30.75" customHeight="1">
      <c r="A47" s="90" t="s">
        <v>124</v>
      </c>
      <c r="B47" s="112" t="s">
        <v>125</v>
      </c>
      <c r="C47" s="112"/>
      <c r="D47" s="114">
        <f>D48</f>
        <v>4200</v>
      </c>
      <c r="E47" s="114">
        <f>E48</f>
        <v>4200</v>
      </c>
    </row>
    <row r="48" spans="1:5" s="121" customFormat="1" ht="51">
      <c r="A48" s="120" t="s">
        <v>179</v>
      </c>
      <c r="B48" s="95" t="s">
        <v>83</v>
      </c>
      <c r="C48" s="95"/>
      <c r="D48" s="104">
        <f>D49</f>
        <v>4200</v>
      </c>
      <c r="E48" s="104">
        <f>E49</f>
        <v>4200</v>
      </c>
    </row>
    <row r="49" spans="1:5" s="101" customFormat="1" ht="26.25" customHeight="1">
      <c r="A49" s="98" t="s">
        <v>25</v>
      </c>
      <c r="B49" s="99" t="s">
        <v>83</v>
      </c>
      <c r="C49" s="99" t="s">
        <v>27</v>
      </c>
      <c r="D49" s="105">
        <f>SUM('№ 8'!F111)</f>
        <v>4200</v>
      </c>
      <c r="E49" s="105">
        <f>SUM('№ 8'!G111)</f>
        <v>4200</v>
      </c>
    </row>
    <row r="50" spans="1:5" s="101" customFormat="1" ht="26.25" customHeight="1">
      <c r="A50" s="90" t="s">
        <v>126</v>
      </c>
      <c r="B50" s="112" t="s">
        <v>127</v>
      </c>
      <c r="C50" s="112"/>
      <c r="D50" s="114">
        <f>D51</f>
        <v>812</v>
      </c>
      <c r="E50" s="114">
        <f>E51</f>
        <v>743</v>
      </c>
    </row>
    <row r="51" spans="1:5" s="101" customFormat="1" ht="51">
      <c r="A51" s="120" t="s">
        <v>180</v>
      </c>
      <c r="B51" s="95" t="s">
        <v>84</v>
      </c>
      <c r="C51" s="95"/>
      <c r="D51" s="104">
        <f>D52</f>
        <v>812</v>
      </c>
      <c r="E51" s="104">
        <f>E52</f>
        <v>743</v>
      </c>
    </row>
    <row r="52" spans="1:5" s="102" customFormat="1" ht="12.75">
      <c r="A52" s="98" t="s">
        <v>25</v>
      </c>
      <c r="B52" s="99" t="s">
        <v>84</v>
      </c>
      <c r="C52" s="99" t="s">
        <v>27</v>
      </c>
      <c r="D52" s="105">
        <f>SUM('№ 8'!F113)</f>
        <v>812</v>
      </c>
      <c r="E52" s="105">
        <f>SUM('№ 8'!G113)</f>
        <v>743</v>
      </c>
    </row>
    <row r="53" spans="1:5" s="102" customFormat="1" ht="25.5" customHeight="1">
      <c r="A53" s="90" t="s">
        <v>128</v>
      </c>
      <c r="B53" s="112" t="s">
        <v>129</v>
      </c>
      <c r="C53" s="113"/>
      <c r="D53" s="114">
        <f>D54</f>
        <v>700</v>
      </c>
      <c r="E53" s="114">
        <f>E54</f>
        <v>700</v>
      </c>
    </row>
    <row r="54" spans="1:5" s="101" customFormat="1" ht="65.25" customHeight="1">
      <c r="A54" s="120" t="s">
        <v>181</v>
      </c>
      <c r="B54" s="95" t="s">
        <v>85</v>
      </c>
      <c r="C54" s="95"/>
      <c r="D54" s="104">
        <f>D55</f>
        <v>700</v>
      </c>
      <c r="E54" s="104">
        <f>E55</f>
        <v>700</v>
      </c>
    </row>
    <row r="55" spans="1:5" s="102" customFormat="1" ht="26.25" customHeight="1">
      <c r="A55" s="98" t="s">
        <v>25</v>
      </c>
      <c r="B55" s="99" t="s">
        <v>85</v>
      </c>
      <c r="C55" s="99" t="s">
        <v>27</v>
      </c>
      <c r="D55" s="105">
        <f>SUM('№ 8'!F115)</f>
        <v>700</v>
      </c>
      <c r="E55" s="105">
        <f>SUM('№ 8'!G115)</f>
        <v>700</v>
      </c>
    </row>
    <row r="56" spans="1:5" s="102" customFormat="1" ht="26.25" customHeight="1">
      <c r="A56" s="90" t="s">
        <v>130</v>
      </c>
      <c r="B56" s="112" t="s">
        <v>131</v>
      </c>
      <c r="C56" s="113"/>
      <c r="D56" s="114">
        <f>D57+D77+D79</f>
        <v>5524.415</v>
      </c>
      <c r="E56" s="114">
        <f>E57+E77+E79</f>
        <v>5363.919</v>
      </c>
    </row>
    <row r="57" spans="1:5" s="97" customFormat="1" ht="63.75">
      <c r="A57" s="103" t="s">
        <v>182</v>
      </c>
      <c r="B57" s="95" t="s">
        <v>86</v>
      </c>
      <c r="C57" s="95"/>
      <c r="D57" s="104">
        <f>D58</f>
        <v>2828.6</v>
      </c>
      <c r="E57" s="104">
        <f>E58</f>
        <v>3074.6</v>
      </c>
    </row>
    <row r="58" spans="1:5" s="102" customFormat="1" ht="12.75">
      <c r="A58" s="129" t="s">
        <v>25</v>
      </c>
      <c r="B58" s="133" t="s">
        <v>86</v>
      </c>
      <c r="C58" s="133" t="s">
        <v>27</v>
      </c>
      <c r="D58" s="134">
        <f>SUM('№ 8'!F117)</f>
        <v>2828.6</v>
      </c>
      <c r="E58" s="134">
        <f>SUM('№ 8'!G117)</f>
        <v>3074.6</v>
      </c>
    </row>
    <row r="59" spans="1:5" s="102" customFormat="1" ht="12.75">
      <c r="A59" s="90" t="s">
        <v>158</v>
      </c>
      <c r="B59" s="112" t="s">
        <v>159</v>
      </c>
      <c r="C59" s="113"/>
      <c r="D59" s="166">
        <f>D60</f>
        <v>250</v>
      </c>
      <c r="E59" s="166">
        <f>E60</f>
        <v>250</v>
      </c>
    </row>
    <row r="60" spans="1:5" s="102" customFormat="1" ht="63.75">
      <c r="A60" s="35" t="s">
        <v>160</v>
      </c>
      <c r="B60" s="26" t="s">
        <v>161</v>
      </c>
      <c r="C60" s="99"/>
      <c r="D60" s="167">
        <f>SUM(D61)</f>
        <v>250</v>
      </c>
      <c r="E60" s="167">
        <f>SUM(E61)</f>
        <v>250</v>
      </c>
    </row>
    <row r="61" spans="1:5" s="102" customFormat="1" ht="12.75">
      <c r="A61" s="29" t="s">
        <v>25</v>
      </c>
      <c r="B61" s="32" t="s">
        <v>161</v>
      </c>
      <c r="C61" s="99" t="s">
        <v>27</v>
      </c>
      <c r="D61" s="167">
        <f>SUM('№ 8'!F69)</f>
        <v>250</v>
      </c>
      <c r="E61" s="167">
        <f>SUM('№ 8'!G69)</f>
        <v>250</v>
      </c>
    </row>
    <row r="62" spans="1:5" s="102" customFormat="1" ht="38.25">
      <c r="A62" s="168" t="s">
        <v>162</v>
      </c>
      <c r="B62" s="169" t="s">
        <v>163</v>
      </c>
      <c r="C62" s="170"/>
      <c r="D62" s="171">
        <f>D63+D65+D67</f>
        <v>3688</v>
      </c>
      <c r="E62" s="171">
        <f>E63+E65+E67</f>
        <v>2799</v>
      </c>
    </row>
    <row r="63" spans="1:5" s="102" customFormat="1" ht="76.5">
      <c r="A63" s="154" t="s">
        <v>152</v>
      </c>
      <c r="B63" s="155" t="s">
        <v>153</v>
      </c>
      <c r="C63" s="155"/>
      <c r="D63" s="172">
        <f>SUM(D64)</f>
        <v>2671</v>
      </c>
      <c r="E63" s="172">
        <f>SUM(E64)</f>
        <v>2799</v>
      </c>
    </row>
    <row r="64" spans="1:5" s="102" customFormat="1" ht="12.75">
      <c r="A64" s="132" t="s">
        <v>25</v>
      </c>
      <c r="B64" s="156" t="s">
        <v>153</v>
      </c>
      <c r="C64" s="156" t="s">
        <v>27</v>
      </c>
      <c r="D64" s="172">
        <f>SUM('№ 8'!F76)</f>
        <v>2671</v>
      </c>
      <c r="E64" s="172">
        <f>SUM('№ 8'!G76)</f>
        <v>2799</v>
      </c>
    </row>
    <row r="65" spans="1:5" s="102" customFormat="1" ht="89.25">
      <c r="A65" s="158" t="s">
        <v>154</v>
      </c>
      <c r="B65" s="155" t="s">
        <v>155</v>
      </c>
      <c r="C65" s="173"/>
      <c r="D65" s="175">
        <f>SUM(D66)</f>
        <v>1017</v>
      </c>
      <c r="E65" s="175">
        <f>SUM(E66)</f>
        <v>0</v>
      </c>
    </row>
    <row r="66" spans="1:5" s="102" customFormat="1" ht="12.75">
      <c r="A66" s="132" t="s">
        <v>25</v>
      </c>
      <c r="B66" s="156" t="s">
        <v>155</v>
      </c>
      <c r="C66" s="156" t="s">
        <v>27</v>
      </c>
      <c r="D66" s="175">
        <f>SUM('№ 8'!F78)</f>
        <v>1017</v>
      </c>
      <c r="E66" s="175">
        <f>SUM('№ 8'!G78)</f>
        <v>0</v>
      </c>
    </row>
    <row r="67" spans="1:5" s="102" customFormat="1" ht="89.25" hidden="1">
      <c r="A67" s="131" t="s">
        <v>156</v>
      </c>
      <c r="B67" s="155" t="s">
        <v>157</v>
      </c>
      <c r="C67" s="173"/>
      <c r="D67" s="174">
        <f>SUM(D68)</f>
        <v>0</v>
      </c>
      <c r="E67" s="174">
        <f>SUM(E68)</f>
        <v>0</v>
      </c>
    </row>
    <row r="68" spans="1:5" s="102" customFormat="1" ht="12.75" hidden="1">
      <c r="A68" s="132" t="s">
        <v>25</v>
      </c>
      <c r="B68" s="156" t="s">
        <v>157</v>
      </c>
      <c r="C68" s="156" t="s">
        <v>27</v>
      </c>
      <c r="D68" s="175">
        <f>SUM('№ 8'!F80)</f>
        <v>0</v>
      </c>
      <c r="E68" s="175">
        <f>SUM('№ 8'!G80)</f>
        <v>0</v>
      </c>
    </row>
    <row r="69" spans="1:5" s="102" customFormat="1" ht="25.5" hidden="1">
      <c r="A69" s="176" t="s">
        <v>164</v>
      </c>
      <c r="B69" s="177" t="s">
        <v>165</v>
      </c>
      <c r="C69" s="178"/>
      <c r="D69" s="179">
        <f>D70</f>
        <v>0</v>
      </c>
      <c r="E69" s="179">
        <f>E70</f>
        <v>0</v>
      </c>
    </row>
    <row r="70" spans="1:5" s="102" customFormat="1" ht="51" hidden="1">
      <c r="A70" s="180" t="s">
        <v>166</v>
      </c>
      <c r="B70" s="181" t="s">
        <v>167</v>
      </c>
      <c r="C70" s="182"/>
      <c r="D70" s="183">
        <f>SUM(D71)</f>
        <v>0</v>
      </c>
      <c r="E70" s="183">
        <f>SUM(E71)</f>
        <v>0</v>
      </c>
    </row>
    <row r="71" spans="1:5" s="102" customFormat="1" ht="12.75" hidden="1">
      <c r="A71" s="29" t="s">
        <v>38</v>
      </c>
      <c r="B71" s="32" t="s">
        <v>167</v>
      </c>
      <c r="C71" s="32" t="s">
        <v>39</v>
      </c>
      <c r="D71" s="167">
        <f>SUM('№ 8'!F94)</f>
        <v>0</v>
      </c>
      <c r="E71" s="167">
        <f>SUM('№ 8'!G94)</f>
        <v>0</v>
      </c>
    </row>
    <row r="72" spans="1:5" s="102" customFormat="1" ht="25.5">
      <c r="A72" s="168" t="s">
        <v>168</v>
      </c>
      <c r="B72" s="169" t="s">
        <v>169</v>
      </c>
      <c r="C72" s="170"/>
      <c r="D72" s="171">
        <f>D73+D75</f>
        <v>851</v>
      </c>
      <c r="E72" s="171">
        <f>E73+E75</f>
        <v>851</v>
      </c>
    </row>
    <row r="73" spans="1:5" s="102" customFormat="1" ht="63.75">
      <c r="A73" s="158" t="s">
        <v>170</v>
      </c>
      <c r="B73" s="138" t="s">
        <v>171</v>
      </c>
      <c r="C73" s="159"/>
      <c r="D73" s="172">
        <f>SUM(D74)</f>
        <v>851</v>
      </c>
      <c r="E73" s="172">
        <f>SUM(E74)</f>
        <v>851</v>
      </c>
    </row>
    <row r="74" spans="1:5" s="102" customFormat="1" ht="12.75">
      <c r="A74" s="132" t="s">
        <v>25</v>
      </c>
      <c r="B74" s="139" t="s">
        <v>171</v>
      </c>
      <c r="C74" s="139" t="s">
        <v>27</v>
      </c>
      <c r="D74" s="172">
        <f>SUM('№ 8'!F96)</f>
        <v>851</v>
      </c>
      <c r="E74" s="172">
        <f>SUM('№ 8'!G96)</f>
        <v>851</v>
      </c>
    </row>
    <row r="75" spans="1:5" s="102" customFormat="1" ht="51" hidden="1">
      <c r="A75" s="158" t="s">
        <v>172</v>
      </c>
      <c r="B75" s="138" t="s">
        <v>173</v>
      </c>
      <c r="C75" s="159"/>
      <c r="D75" s="184">
        <f>D76</f>
        <v>0</v>
      </c>
      <c r="E75" s="184">
        <f>E76</f>
        <v>0</v>
      </c>
    </row>
    <row r="76" spans="1:5" s="102" customFormat="1" ht="12.75" hidden="1">
      <c r="A76" s="132" t="s">
        <v>25</v>
      </c>
      <c r="B76" s="141" t="s">
        <v>173</v>
      </c>
      <c r="C76" s="139" t="s">
        <v>27</v>
      </c>
      <c r="D76" s="185">
        <f>SUM('№ 8'!F98)</f>
        <v>0</v>
      </c>
      <c r="E76" s="185">
        <f>SUM('№ 8'!G98)</f>
        <v>0</v>
      </c>
    </row>
    <row r="77" spans="1:5" s="102" customFormat="1" ht="63.75">
      <c r="A77" s="131" t="s">
        <v>183</v>
      </c>
      <c r="B77" s="138" t="s">
        <v>140</v>
      </c>
      <c r="C77" s="139"/>
      <c r="D77" s="142">
        <f>SUM(D78)</f>
        <v>2695.815</v>
      </c>
      <c r="E77" s="142">
        <f>SUM(E78)</f>
        <v>2289.319</v>
      </c>
    </row>
    <row r="78" spans="1:5" s="102" customFormat="1" ht="12.75">
      <c r="A78" s="132" t="s">
        <v>25</v>
      </c>
      <c r="B78" s="141" t="s">
        <v>140</v>
      </c>
      <c r="C78" s="139" t="s">
        <v>27</v>
      </c>
      <c r="D78" s="140">
        <f>SUM('№ 8'!F119)</f>
        <v>2695.815</v>
      </c>
      <c r="E78" s="140">
        <f>SUM('№ 8'!G119)</f>
        <v>2289.319</v>
      </c>
    </row>
    <row r="79" spans="1:5" s="102" customFormat="1" ht="76.5" hidden="1">
      <c r="A79" s="131" t="s">
        <v>184</v>
      </c>
      <c r="B79" s="138" t="s">
        <v>134</v>
      </c>
      <c r="C79" s="139"/>
      <c r="D79" s="142">
        <f>SUM(D80)</f>
        <v>0</v>
      </c>
      <c r="E79" s="142">
        <f>SUM(E80)</f>
        <v>0</v>
      </c>
    </row>
    <row r="80" spans="1:5" s="102" customFormat="1" ht="12.75" hidden="1">
      <c r="A80" s="132" t="s">
        <v>25</v>
      </c>
      <c r="B80" s="141" t="s">
        <v>134</v>
      </c>
      <c r="C80" s="139" t="s">
        <v>27</v>
      </c>
      <c r="D80" s="140">
        <f>SUM('№ 8'!F121)</f>
        <v>0</v>
      </c>
      <c r="E80" s="140">
        <f>SUM('№ 8'!G121)</f>
        <v>0</v>
      </c>
    </row>
    <row r="81" spans="1:5" s="122" customFormat="1" ht="15.75">
      <c r="A81" s="130" t="s">
        <v>132</v>
      </c>
      <c r="B81" s="135" t="s">
        <v>133</v>
      </c>
      <c r="C81" s="136"/>
      <c r="D81" s="137">
        <f>D82+D84+D86++D89+D91+D97+D93+D101+D103+D105+D107+D109+D111+D98+D115+D113+D95</f>
        <v>1112.4</v>
      </c>
      <c r="E81" s="137">
        <f>E82+E84+E86++E89+E91+E97+E93+E101+E103+E105+E107+E109+E111+E98+E115+E113+E95</f>
        <v>1118.4</v>
      </c>
    </row>
    <row r="82" spans="1:5" s="101" customFormat="1" ht="60" customHeight="1">
      <c r="A82" s="94" t="s">
        <v>139</v>
      </c>
      <c r="B82" s="95" t="s">
        <v>20</v>
      </c>
      <c r="C82" s="95"/>
      <c r="D82" s="96">
        <f>D83</f>
        <v>1.8</v>
      </c>
      <c r="E82" s="96">
        <f>E83</f>
        <v>1.8</v>
      </c>
    </row>
    <row r="83" spans="1:5" s="101" customFormat="1" ht="13.5" customHeight="1">
      <c r="A83" s="98" t="s">
        <v>16</v>
      </c>
      <c r="B83" s="99" t="s">
        <v>20</v>
      </c>
      <c r="C83" s="99" t="s">
        <v>17</v>
      </c>
      <c r="D83" s="100">
        <f>SUM('№ 8'!F29)</f>
        <v>1.8</v>
      </c>
      <c r="E83" s="100">
        <f>SUM('№ 8'!G29)</f>
        <v>1.8</v>
      </c>
    </row>
    <row r="84" spans="1:5" s="101" customFormat="1" ht="63.75">
      <c r="A84" s="94" t="s">
        <v>138</v>
      </c>
      <c r="B84" s="95" t="s">
        <v>21</v>
      </c>
      <c r="C84" s="95"/>
      <c r="D84" s="96">
        <f>D85</f>
        <v>15.6</v>
      </c>
      <c r="E84" s="96">
        <f>E85</f>
        <v>15.6</v>
      </c>
    </row>
    <row r="85" spans="1:5" s="102" customFormat="1" ht="38.25">
      <c r="A85" s="98" t="s">
        <v>16</v>
      </c>
      <c r="B85" s="99" t="s">
        <v>21</v>
      </c>
      <c r="C85" s="99" t="s">
        <v>17</v>
      </c>
      <c r="D85" s="100">
        <f>SUM('№ 8'!F31)</f>
        <v>15.6</v>
      </c>
      <c r="E85" s="100">
        <f>SUM('№ 8'!G31)</f>
        <v>15.6</v>
      </c>
    </row>
    <row r="86" spans="1:5" s="102" customFormat="1" ht="38.25" hidden="1">
      <c r="A86" s="94" t="s">
        <v>30</v>
      </c>
      <c r="B86" s="95" t="s">
        <v>31</v>
      </c>
      <c r="C86" s="95"/>
      <c r="D86" s="96">
        <f>SUM(D87:D88)</f>
        <v>504</v>
      </c>
      <c r="E86" s="96">
        <f>SUM(E87:E88)</f>
        <v>504</v>
      </c>
    </row>
    <row r="87" spans="1:5" s="102" customFormat="1" ht="12.75" hidden="1">
      <c r="A87" s="98" t="s">
        <v>32</v>
      </c>
      <c r="B87" s="99" t="s">
        <v>31</v>
      </c>
      <c r="C87" s="99" t="s">
        <v>33</v>
      </c>
      <c r="D87" s="100">
        <f>SUM('№ 8'!F41)</f>
        <v>0</v>
      </c>
      <c r="E87" s="100">
        <f>SUM('№ 8'!G41)</f>
        <v>0</v>
      </c>
    </row>
    <row r="88" spans="1:5" s="102" customFormat="1" ht="12.75" hidden="1">
      <c r="A88" s="36" t="s">
        <v>28</v>
      </c>
      <c r="B88" s="99" t="s">
        <v>31</v>
      </c>
      <c r="C88" s="99" t="s">
        <v>26</v>
      </c>
      <c r="D88" s="100">
        <f>SUM('№ 8'!F47)</f>
        <v>504</v>
      </c>
      <c r="E88" s="100">
        <f>SUM('№ 8'!G47)</f>
        <v>504</v>
      </c>
    </row>
    <row r="89" spans="1:5" s="102" customFormat="1" ht="51" hidden="1">
      <c r="A89" s="66" t="s">
        <v>143</v>
      </c>
      <c r="B89" s="45" t="s">
        <v>144</v>
      </c>
      <c r="C89" s="45"/>
      <c r="D89" s="149">
        <f>SUM(D90)</f>
        <v>0</v>
      </c>
      <c r="E89" s="149">
        <f>SUM(E90)</f>
        <v>0</v>
      </c>
    </row>
    <row r="90" spans="1:5" s="102" customFormat="1" ht="12.75" hidden="1">
      <c r="A90" s="29" t="s">
        <v>25</v>
      </c>
      <c r="B90" s="32" t="s">
        <v>144</v>
      </c>
      <c r="C90" s="32" t="s">
        <v>27</v>
      </c>
      <c r="D90" s="100">
        <f>SUM('№ 8'!F60)</f>
        <v>0</v>
      </c>
      <c r="E90" s="100">
        <f>SUM('№ 8'!G60)</f>
        <v>0</v>
      </c>
    </row>
    <row r="91" spans="1:5" s="101" customFormat="1" ht="56.25" customHeight="1" hidden="1">
      <c r="A91" s="94" t="s">
        <v>55</v>
      </c>
      <c r="B91" s="95" t="s">
        <v>56</v>
      </c>
      <c r="C91" s="95"/>
      <c r="D91" s="104">
        <f>D92</f>
        <v>0</v>
      </c>
      <c r="E91" s="104">
        <f>E92</f>
        <v>0</v>
      </c>
    </row>
    <row r="92" spans="1:5" s="101" customFormat="1" ht="12.75" hidden="1">
      <c r="A92" s="98" t="s">
        <v>25</v>
      </c>
      <c r="B92" s="99" t="s">
        <v>56</v>
      </c>
      <c r="C92" s="99" t="s">
        <v>27</v>
      </c>
      <c r="D92" s="105"/>
      <c r="E92" s="105"/>
    </row>
    <row r="93" spans="1:5" s="101" customFormat="1" ht="63.75" hidden="1">
      <c r="A93" s="109" t="s">
        <v>71</v>
      </c>
      <c r="B93" s="95" t="s">
        <v>72</v>
      </c>
      <c r="C93" s="95"/>
      <c r="D93" s="104">
        <f>D94</f>
        <v>0</v>
      </c>
      <c r="E93" s="104">
        <f>E94</f>
        <v>0</v>
      </c>
    </row>
    <row r="94" spans="1:5" s="102" customFormat="1" ht="12.75" hidden="1">
      <c r="A94" s="29" t="s">
        <v>25</v>
      </c>
      <c r="B94" s="99" t="s">
        <v>72</v>
      </c>
      <c r="C94" s="99" t="s">
        <v>27</v>
      </c>
      <c r="D94" s="105">
        <f>SUM('№ 8'!F91+'№ 8'!F126)</f>
        <v>0</v>
      </c>
      <c r="E94" s="105">
        <f>SUM('№ 8'!G91+'№ 8'!G126)</f>
        <v>0</v>
      </c>
    </row>
    <row r="95" spans="1:5" s="102" customFormat="1" ht="51" hidden="1">
      <c r="A95" s="38" t="s">
        <v>172</v>
      </c>
      <c r="B95" s="124" t="s">
        <v>187</v>
      </c>
      <c r="C95" s="26"/>
      <c r="D95" s="123">
        <f>SUM(D96)</f>
        <v>0</v>
      </c>
      <c r="E95" s="123">
        <f>SUM(E96)</f>
        <v>0</v>
      </c>
    </row>
    <row r="96" spans="1:5" s="102" customFormat="1" ht="12.75" hidden="1">
      <c r="A96" s="29" t="s">
        <v>25</v>
      </c>
      <c r="B96" s="126" t="s">
        <v>187</v>
      </c>
      <c r="C96" s="32" t="s">
        <v>27</v>
      </c>
      <c r="D96" s="105">
        <f>SUM('№ 8'!F100)</f>
        <v>0</v>
      </c>
      <c r="E96" s="105">
        <f>SUM('№ 8'!G100)</f>
        <v>0</v>
      </c>
    </row>
    <row r="97" spans="1:5" s="101" customFormat="1" ht="51" hidden="1">
      <c r="A97" s="109" t="s">
        <v>60</v>
      </c>
      <c r="B97" s="110" t="s">
        <v>61</v>
      </c>
      <c r="C97" s="95"/>
      <c r="D97" s="104">
        <f>D100</f>
        <v>0</v>
      </c>
      <c r="E97" s="104">
        <f>E100</f>
        <v>0</v>
      </c>
    </row>
    <row r="98" spans="1:5" s="101" customFormat="1" ht="51" hidden="1">
      <c r="A98" s="38" t="s">
        <v>62</v>
      </c>
      <c r="B98" s="58" t="s">
        <v>63</v>
      </c>
      <c r="C98" s="95"/>
      <c r="D98" s="104">
        <f>D99</f>
        <v>0</v>
      </c>
      <c r="E98" s="104">
        <f>E99</f>
        <v>0</v>
      </c>
    </row>
    <row r="99" spans="1:5" s="101" customFormat="1" ht="12.75" hidden="1">
      <c r="A99" s="36" t="s">
        <v>38</v>
      </c>
      <c r="B99" s="59" t="s">
        <v>63</v>
      </c>
      <c r="C99" s="99" t="s">
        <v>39</v>
      </c>
      <c r="D99" s="105">
        <f>SUM('№ 8'!F84)</f>
        <v>0</v>
      </c>
      <c r="E99" s="105">
        <f>SUM('№ 8'!G84)</f>
        <v>0</v>
      </c>
    </row>
    <row r="100" spans="1:5" s="102" customFormat="1" ht="12.75" hidden="1">
      <c r="A100" s="98" t="s">
        <v>38</v>
      </c>
      <c r="B100" s="111" t="s">
        <v>61</v>
      </c>
      <c r="C100" s="99" t="s">
        <v>39</v>
      </c>
      <c r="D100" s="105">
        <f>SUM('№ 8'!F82)</f>
        <v>0</v>
      </c>
      <c r="E100" s="105">
        <f>SUM('№ 8'!G82)</f>
        <v>0</v>
      </c>
    </row>
    <row r="101" spans="1:5" s="101" customFormat="1" ht="51" hidden="1">
      <c r="A101" s="109" t="s">
        <v>74</v>
      </c>
      <c r="B101" s="95" t="s">
        <v>75</v>
      </c>
      <c r="C101" s="95"/>
      <c r="D101" s="104">
        <f>D102</f>
        <v>0</v>
      </c>
      <c r="E101" s="104">
        <f>E102</f>
        <v>0</v>
      </c>
    </row>
    <row r="102" spans="1:5" s="101" customFormat="1" ht="12.75" hidden="1">
      <c r="A102" s="98" t="s">
        <v>38</v>
      </c>
      <c r="B102" s="99" t="s">
        <v>75</v>
      </c>
      <c r="C102" s="99" t="s">
        <v>39</v>
      </c>
      <c r="D102" s="105">
        <f>SUM('№ 8'!F102)</f>
        <v>0</v>
      </c>
      <c r="E102" s="105">
        <f>SUM('№ 8'!G102)</f>
        <v>0</v>
      </c>
    </row>
    <row r="103" spans="1:5" s="97" customFormat="1" ht="51" hidden="1">
      <c r="A103" s="109" t="s">
        <v>76</v>
      </c>
      <c r="B103" s="95" t="s">
        <v>77</v>
      </c>
      <c r="C103" s="95"/>
      <c r="D103" s="104">
        <f>D104</f>
        <v>0</v>
      </c>
      <c r="E103" s="104">
        <f>E104</f>
        <v>0</v>
      </c>
    </row>
    <row r="104" spans="1:5" s="102" customFormat="1" ht="12.75" hidden="1">
      <c r="A104" s="98" t="s">
        <v>38</v>
      </c>
      <c r="B104" s="99" t="s">
        <v>77</v>
      </c>
      <c r="C104" s="99" t="s">
        <v>39</v>
      </c>
      <c r="D104" s="105">
        <f>SUM('№ 8'!F104)</f>
        <v>0</v>
      </c>
      <c r="E104" s="105">
        <f>SUM('№ 8'!G104)</f>
        <v>0</v>
      </c>
    </row>
    <row r="105" spans="1:5" s="97" customFormat="1" ht="51">
      <c r="A105" s="109" t="s">
        <v>92</v>
      </c>
      <c r="B105" s="95" t="s">
        <v>93</v>
      </c>
      <c r="C105" s="95"/>
      <c r="D105" s="104">
        <f>D106</f>
        <v>500</v>
      </c>
      <c r="E105" s="104">
        <f>E106</f>
        <v>500</v>
      </c>
    </row>
    <row r="106" spans="1:5" s="102" customFormat="1" ht="12.75">
      <c r="A106" s="98" t="s">
        <v>38</v>
      </c>
      <c r="B106" s="99" t="s">
        <v>93</v>
      </c>
      <c r="C106" s="99" t="s">
        <v>39</v>
      </c>
      <c r="D106" s="105">
        <f>SUM('№ 8'!F130)</f>
        <v>500</v>
      </c>
      <c r="E106" s="105">
        <f>SUM('№ 8'!G130)</f>
        <v>500</v>
      </c>
    </row>
    <row r="107" spans="1:5" s="97" customFormat="1" ht="51" hidden="1">
      <c r="A107" s="109" t="s">
        <v>78</v>
      </c>
      <c r="B107" s="95" t="s">
        <v>79</v>
      </c>
      <c r="C107" s="95"/>
      <c r="D107" s="104">
        <f>D108</f>
        <v>0</v>
      </c>
      <c r="E107" s="104">
        <f>E108</f>
        <v>0</v>
      </c>
    </row>
    <row r="108" spans="1:5" s="102" customFormat="1" ht="12.75" hidden="1">
      <c r="A108" s="98" t="s">
        <v>38</v>
      </c>
      <c r="B108" s="99" t="s">
        <v>79</v>
      </c>
      <c r="C108" s="99" t="s">
        <v>39</v>
      </c>
      <c r="D108" s="105">
        <f>SUM('№ 8'!F106)</f>
        <v>0</v>
      </c>
      <c r="E108" s="105">
        <f>SUM('№ 8'!G106)</f>
        <v>0</v>
      </c>
    </row>
    <row r="109" spans="1:5" s="102" customFormat="1" ht="63.75" hidden="1">
      <c r="A109" s="38" t="s">
        <v>135</v>
      </c>
      <c r="B109" s="26" t="s">
        <v>94</v>
      </c>
      <c r="C109" s="26"/>
      <c r="D109" s="123">
        <f>SUM(D110)</f>
        <v>0</v>
      </c>
      <c r="E109" s="123">
        <f>SUM(E110)</f>
        <v>0</v>
      </c>
    </row>
    <row r="110" spans="1:5" s="102" customFormat="1" ht="12.75" hidden="1">
      <c r="A110" s="36" t="s">
        <v>38</v>
      </c>
      <c r="B110" s="32" t="s">
        <v>94</v>
      </c>
      <c r="C110" s="32" t="s">
        <v>39</v>
      </c>
      <c r="D110" s="105">
        <f>SUM('№ 8'!F132)</f>
        <v>0</v>
      </c>
      <c r="E110" s="105">
        <f>SUM('№ 8'!G132)</f>
        <v>0</v>
      </c>
    </row>
    <row r="111" spans="1:5" s="97" customFormat="1" ht="63.75" hidden="1">
      <c r="A111" s="109" t="s">
        <v>66</v>
      </c>
      <c r="B111" s="95" t="s">
        <v>67</v>
      </c>
      <c r="C111" s="95"/>
      <c r="D111" s="104">
        <f>D112</f>
        <v>0</v>
      </c>
      <c r="E111" s="104">
        <f>E112</f>
        <v>0</v>
      </c>
    </row>
    <row r="112" spans="1:5" s="102" customFormat="1" ht="12.75" hidden="1">
      <c r="A112" s="129" t="s">
        <v>38</v>
      </c>
      <c r="B112" s="133" t="s">
        <v>67</v>
      </c>
      <c r="C112" s="133" t="s">
        <v>39</v>
      </c>
      <c r="D112" s="134">
        <f>SUM('№ 8'!F87)</f>
        <v>0</v>
      </c>
      <c r="E112" s="134">
        <f>SUM('№ 8'!G87)</f>
        <v>0</v>
      </c>
    </row>
    <row r="113" spans="1:5" s="102" customFormat="1" ht="51">
      <c r="A113" s="154" t="s">
        <v>150</v>
      </c>
      <c r="B113" s="155" t="s">
        <v>151</v>
      </c>
      <c r="C113" s="155"/>
      <c r="D113" s="161">
        <f>SUM(D114)</f>
        <v>91</v>
      </c>
      <c r="E113" s="161">
        <f>SUM(E114)</f>
        <v>97</v>
      </c>
    </row>
    <row r="114" spans="1:5" s="102" customFormat="1" ht="12.75">
      <c r="A114" s="132" t="s">
        <v>25</v>
      </c>
      <c r="B114" s="156" t="s">
        <v>151</v>
      </c>
      <c r="C114" s="156" t="s">
        <v>27</v>
      </c>
      <c r="D114" s="157">
        <f>SUM('№ 8'!F73)</f>
        <v>91</v>
      </c>
      <c r="E114" s="157">
        <f>SUM('№ 8'!G73)</f>
        <v>97</v>
      </c>
    </row>
    <row r="115" spans="1:5" s="102" customFormat="1" ht="51" hidden="1">
      <c r="A115" s="158" t="s">
        <v>137</v>
      </c>
      <c r="B115" s="159" t="s">
        <v>136</v>
      </c>
      <c r="C115" s="139"/>
      <c r="D115" s="160">
        <f>D116</f>
        <v>0</v>
      </c>
      <c r="E115" s="160">
        <f>E116</f>
        <v>0</v>
      </c>
    </row>
    <row r="116" spans="1:5" s="102" customFormat="1" ht="12.75" customHeight="1" hidden="1">
      <c r="A116" s="132" t="s">
        <v>25</v>
      </c>
      <c r="B116" s="139" t="s">
        <v>136</v>
      </c>
      <c r="C116" s="139" t="s">
        <v>27</v>
      </c>
      <c r="D116" s="140">
        <f>SUM('№ 8'!F50)</f>
        <v>0</v>
      </c>
      <c r="E116" s="140">
        <f>SUM('№ 8'!G50)</f>
        <v>0</v>
      </c>
    </row>
    <row r="117" spans="1:5" s="101" customFormat="1" ht="15.75" customHeight="1">
      <c r="A117" s="205" t="s">
        <v>98</v>
      </c>
      <c r="B117" s="205"/>
      <c r="C117" s="205"/>
      <c r="D117" s="153">
        <f>D81+D24</f>
        <v>21782.745000000003</v>
      </c>
      <c r="E117" s="153">
        <f>E81+E24</f>
        <v>20679.279000000002</v>
      </c>
    </row>
  </sheetData>
  <sheetProtection/>
  <mergeCells count="20">
    <mergeCell ref="A12:D12"/>
    <mergeCell ref="A7:D7"/>
    <mergeCell ref="A8:D8"/>
    <mergeCell ref="A9:D9"/>
    <mergeCell ref="A1:D1"/>
    <mergeCell ref="A2:D2"/>
    <mergeCell ref="A3:D3"/>
    <mergeCell ref="A4:D4"/>
    <mergeCell ref="A5:D5"/>
    <mergeCell ref="A6:D6"/>
    <mergeCell ref="A20:D20"/>
    <mergeCell ref="A10:D10"/>
    <mergeCell ref="A19:D19"/>
    <mergeCell ref="A117:C117"/>
    <mergeCell ref="A13:D13"/>
    <mergeCell ref="A16:D16"/>
    <mergeCell ref="A17:D17"/>
    <mergeCell ref="A18:D18"/>
    <mergeCell ref="A14:D14"/>
    <mergeCell ref="A11:D11"/>
  </mergeCells>
  <printOptions/>
  <pageMargins left="0.75" right="0.3" top="0.54" bottom="0.36" header="0.5" footer="0.2"/>
  <pageSetup fitToHeight="6" fitToWidth="1" horizontalDpi="600" verticalDpi="600" orientation="portrait" paperSize="9" scale="7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2020-11-30T08:41:27Z</cp:lastPrinted>
  <dcterms:modified xsi:type="dcterms:W3CDTF">2020-12-01T06:50:21Z</dcterms:modified>
  <cp:category/>
  <cp:version/>
  <cp:contentType/>
  <cp:contentStatus/>
</cp:coreProperties>
</file>