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№ 5" sheetId="1" r:id="rId1"/>
    <sheet name="№ 7" sheetId="2" r:id="rId2"/>
    <sheet name="№ 9" sheetId="3" r:id="rId3"/>
  </sheets>
  <definedNames>
    <definedName name="_xlnm.Print_Titles" localSheetId="0">'№ 5'!$19:$19</definedName>
    <definedName name="_xlnm.Print_Titles" localSheetId="1">'№ 7'!$21:$21</definedName>
    <definedName name="_xlnm.Print_Titles" localSheetId="2">'№ 9'!$22:$22</definedName>
  </definedNames>
  <calcPr fullCalcOnLoad="1"/>
</workbook>
</file>

<file path=xl/sharedStrings.xml><?xml version="1.0" encoding="utf-8"?>
<sst xmlns="http://schemas.openxmlformats.org/spreadsheetml/2006/main" count="1063" uniqueCount="177">
  <si>
    <t xml:space="preserve">Приложение № 5 </t>
  </si>
  <si>
    <t>городского поселения "Пушкиногорье"</t>
  </si>
  <si>
    <t>ВЕДОМСТВЕННАЯ СТРУКТУРА</t>
  </si>
  <si>
    <t>тыс.руб.</t>
  </si>
  <si>
    <t xml:space="preserve">Наименование </t>
  </si>
  <si>
    <t>КВСР</t>
  </si>
  <si>
    <t xml:space="preserve">Рз </t>
  </si>
  <si>
    <t>ПЗ</t>
  </si>
  <si>
    <t>ЦСР</t>
  </si>
  <si>
    <t>ВР</t>
  </si>
  <si>
    <t>Сумма</t>
  </si>
  <si>
    <t>Администрация городского поселения "Пушкиногорье"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</si>
  <si>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</si>
  <si>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</si>
  <si>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</si>
  <si>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</si>
  <si>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</si>
  <si>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</si>
  <si>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</si>
  <si>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</si>
  <si>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</si>
  <si>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</si>
  <si>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90 9 00 00930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</si>
  <si>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</si>
  <si>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</si>
  <si>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</si>
  <si>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01 1 01 00910</t>
  </si>
  <si>
    <t>Закупка товаров, работ и услуг для государственных (муниципальных) нужд</t>
  </si>
  <si>
    <t>800</t>
  </si>
  <si>
    <t>200</t>
  </si>
  <si>
    <t>Иные бюджетные ассигнования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</si>
  <si>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</si>
  <si>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</si>
  <si>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</si>
  <si>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</si>
  <si>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</si>
  <si>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</si>
  <si>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</si>
  <si>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</si>
  <si>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01 1 01 81000</t>
  </si>
  <si>
    <t>Межбюджетные трансферты</t>
  </si>
  <si>
    <t>500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</si>
  <si>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</si>
  <si>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</si>
  <si>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</si>
  <si>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</si>
  <si>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>Резервные фонды</t>
  </si>
  <si>
    <t>11</t>
  </si>
  <si>
    <t>Дугие общегосударственные вопросы</t>
  </si>
  <si>
    <t>13</t>
  </si>
  <si>
    <t>01 1 01 25500</t>
  </si>
  <si>
    <t>НАЦИОНАЛЬНАЯ ОБОРОНА</t>
  </si>
  <si>
    <t>Мобилизационная и вневойсковая подготовка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</si>
  <si>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</si>
  <si>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</si>
  <si>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</si>
  <si>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</si>
  <si>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</si>
  <si>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</si>
  <si>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</si>
  <si>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</si>
  <si>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</si>
  <si>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</si>
  <si>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</si>
  <si>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</si>
  <si>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</si>
  <si>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Другие вопросы в области национальной экономики</t>
  </si>
  <si>
    <t>12</t>
  </si>
  <si>
    <t>Межбюджетные трансферты на решение вопросов в части территориального планирования и градостроительного зонирования в рамках непрограммного направления деятельности "Иные непрограммные направления деятельности органов местного самоуправления поселения"</t>
  </si>
  <si>
    <t>90 9 00 89000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</si>
  <si>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</si>
  <si>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</si>
  <si>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</si>
  <si>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</si>
  <si>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</si>
  <si>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</si>
  <si>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</si>
  <si>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</si>
  <si>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</si>
  <si>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</si>
  <si>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</si>
  <si>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</si>
  <si>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</si>
  <si>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</si>
  <si>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</si>
  <si>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01 2 01 22000</t>
  </si>
  <si>
    <t>01 2 02 22000</t>
  </si>
  <si>
    <t>01 2 03 22000</t>
  </si>
  <si>
    <t>01 2 04 22000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</si>
  <si>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</si>
  <si>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90 9 00 86000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</si>
  <si>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</si>
  <si>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</si>
  <si>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</si>
  <si>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</si>
  <si>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</si>
  <si>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90 9 00 88000</t>
  </si>
  <si>
    <t>СОЦИАЛЬНАЯ ПОЛИТИКА</t>
  </si>
  <si>
    <t>Пенсионное обеспечение</t>
  </si>
  <si>
    <t>01 1 01 25400</t>
  </si>
  <si>
    <t>ВСЕГО расходов</t>
  </si>
  <si>
    <t>к Решению Собрания депутатов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</si>
  <si>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</si>
  <si>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</si>
  <si>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</si>
  <si>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Приложение № 7</t>
  </si>
  <si>
    <t xml:space="preserve">Распределение расходов бюджета поселения </t>
  </si>
  <si>
    <t>по разделам, подразделам, целевым статьям расходов, видам расходов</t>
  </si>
  <si>
    <t>РЗ</t>
  </si>
  <si>
    <t xml:space="preserve">01 1 01 81000 </t>
  </si>
  <si>
    <t>Резервные  фонды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</si>
  <si>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</si>
  <si>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</si>
  <si>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Приложение № 9</t>
  </si>
  <si>
    <t>Распределение</t>
  </si>
  <si>
    <t>бюджетных ассигнований по целевым статьям (муниципальным программам</t>
  </si>
  <si>
    <t xml:space="preserve">городского поселения "Пушкиногорье" и непрограммным направлениям деятельности), </t>
  </si>
  <si>
    <t>01 0 00 00000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</si>
  <si>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"Обеспечение функционирования администрации городского поселения</t>
    </r>
    <r>
      <rPr>
        <sz val="10"/>
        <color indexed="8"/>
        <rFont val="Arial"/>
        <family val="2"/>
      </rPr>
      <t>"</t>
    </r>
  </si>
  <si>
    <t>01 1 00 00000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</si>
  <si>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"Функционирование   администрации муниципального образования, совершенствование и развитие бюджетного процесса"</t>
    </r>
  </si>
  <si>
    <t>01 1 01 00000</t>
  </si>
  <si>
    <t>Межбюджетные трансферты на решение вопросов в содержания специалистов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</si>
  <si>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"Реализация переданных государственных полномочий по первичному воинскому учету"</t>
    </r>
  </si>
  <si>
    <t>01 1 02 00000</t>
  </si>
  <si>
    <t>01 1 02 511180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</si>
  <si>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"Комплексное благоустройство городского поселения</t>
    </r>
    <r>
      <rPr>
        <sz val="10"/>
        <color indexed="8"/>
        <rFont val="Arial"/>
        <family val="2"/>
      </rPr>
      <t>"</t>
    </r>
  </si>
  <si>
    <t>01 2 00 00000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</si>
  <si>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"Обслуживание уличного освещения"</t>
    </r>
  </si>
  <si>
    <t>01 2 01 00000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</si>
  <si>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"Озеленение городского поселения"</t>
    </r>
  </si>
  <si>
    <t>01 2 02 00000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</si>
  <si>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"Организация и содержание мест захоронения"</t>
    </r>
  </si>
  <si>
    <t>01 2 03 00000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</si>
  <si>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"Прочие мероприятия по благоустройству"</t>
    </r>
  </si>
  <si>
    <t>01 2 04 0000</t>
  </si>
  <si>
    <t>Непрограммные расходы</t>
  </si>
  <si>
    <t>90 9 00 00000</t>
  </si>
  <si>
    <t>01 2 04 L5550</t>
  </si>
  <si>
    <t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</si>
  <si>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90 9 00 90000</t>
  </si>
  <si>
    <t>Проведение выборов в представительные органы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</si>
  <si>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</si>
  <si>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</si>
  <si>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25.10.2018 № 130; 12.12.2018 № 132</t>
  </si>
  <si>
    <t>"Пушкиногорье" на 2019 год"</t>
  </si>
  <si>
    <t>и на плановый период 2020 и 2021 годов"</t>
  </si>
  <si>
    <t>от 26.12.2018 г. № 138</t>
  </si>
  <si>
    <t>расходов бюджета поселения на 2019 год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</si>
  <si>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</si>
  <si>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</si>
  <si>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</si>
  <si>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</si>
  <si>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</si>
  <si>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</si>
  <si>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</si>
  <si>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</si>
  <si>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Поддержка муниципальных программ формирования современной городской среды за счет субсидии из федерального бюджета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</si>
  <si>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Софинансирование за счет собственных средств субсидии из федерального бюджета на поддержку формирования современной городской среды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</si>
  <si>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</si>
  <si>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 xml:space="preserve">Муниципальная программа городского поселения «Комплексное социально-экономическое развитие городского поселения «Пушкиногорье» на 2019-2021 годы»
</t>
  </si>
  <si>
    <t>на 2019 год</t>
  </si>
  <si>
    <t>группам видов расходов классификации расходов бюджета поселения на 2019 год</t>
  </si>
  <si>
    <t>01 2 F2 55550</t>
  </si>
  <si>
    <t>01 1 01 25900</t>
  </si>
  <si>
    <t xml:space="preserve">01 1 01 25900 </t>
  </si>
  <si>
    <t>Расходы на ежемесячные гарантированные компенсационные выплаты в целях обеспечения условий для соблюдения установленых законодательством запретов и ограничений, стимулирования повышения профессионального уровня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</si>
  <si>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с изменениями, внесенными  28.03.2019 № 142</t>
  </si>
  <si>
    <t>16.04.2019 № 158</t>
  </si>
  <si>
    <t>16.04.2019 № 158; 30.08.2019 г № 165</t>
  </si>
  <si>
    <t>№ ___ от 25.12.2019г.</t>
  </si>
  <si>
    <t>изменения августа 2019</t>
  </si>
  <si>
    <t>Изменения декабря</t>
  </si>
  <si>
    <t>изменения до сессии(сентябрь-ноябрь)</t>
  </si>
  <si>
    <t>Выполнение прочих функций органов местного самоуправления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</si>
  <si>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90 9 00 20000</t>
  </si>
  <si>
    <t>16.04.2019 № 158; 30.08.2019 № 165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</si>
</sst>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_-* #,##0.00&quot;р.&quot;_-;\-* #,##0.00&quot;р.&quot;_-;_-* \-??&quot;р.&quot;_-;_-@_-"/>
    <numFmt numFmtId="166" formatCode="#,##0.0"/>
    <numFmt numFmtId="167" formatCode="_-* #,##0.00_р_._-;\-* #,##0.00_р_._-;_-* \-?_р_._-;_-@_-"/>
    <numFmt numFmtId="168" formatCode="_-* #,##0.000_р_._-;\-* #,##0.000_р_._-;_-* \-?_р_._-;_-@_-"/>
    <numFmt numFmtId="169" formatCode="_-* #,##0.0000_р_._-;\-* #,##0.0000_р_._-;_-* \-?_р_._-;_-@_-"/>
    <numFmt numFmtId="170" formatCode="_-* #,##0.00000_р_._-;\-* #,##0.00000_р_._-;_-* \-?_р_._-;_-@_-"/>
    <numFmt numFmtId="171" formatCode="_-* #,##0.0_р_._-;\-* #,##0.0_р_._-;_-* &quot;-&quot;?_р_._-;_-@_-"/>
    <numFmt numFmtId="172" formatCode="_-* #,##0.00000_р_._-;\-* #,##0.00000_р_._-;_-* &quot;-&quot;?????_р_._-;_-@_-"/>
    <numFmt numFmtId="173" formatCode="_-* #,##0_р_._-;\-* #,##0_р_._-;_-* \-?_р_._-;_-@_-"/>
    <numFmt numFmtId="174" formatCode="_-* #,##0.000000_р_._-;\-* #,##0.000000_р_._-;_-* \-?_р_._-;_-@_-"/>
    <numFmt numFmtId="175" formatCode="#,##0.00000_ ;\-#,##0.00000\ "/>
  </numFmts>
  <fonts count="65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sz val="8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i/>
      <sz val="10"/>
      <color indexed="18"/>
      <name val="Arial Cyr"/>
      <family val="2"/>
    </font>
    <font>
      <sz val="8"/>
      <name val="Arial Cyr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 Cyr"/>
      <family val="2"/>
    </font>
    <font>
      <b/>
      <sz val="13"/>
      <color indexed="8"/>
      <name val="Arial Cyr"/>
      <family val="2"/>
    </font>
    <font>
      <sz val="9"/>
      <color indexed="8"/>
      <name val="Arial Cyr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2"/>
      <color indexed="8"/>
      <name val="Arial Cyr"/>
      <family val="2"/>
    </font>
    <font>
      <sz val="10"/>
      <color indexed="18"/>
      <name val="Arial Cyr"/>
      <family val="2"/>
    </font>
    <font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49" fontId="5" fillId="34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2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11" fillId="0" borderId="0" xfId="0" applyFont="1" applyAlignment="1">
      <alignment/>
    </xf>
    <xf numFmtId="0" fontId="9" fillId="35" borderId="0" xfId="0" applyFont="1" applyFill="1" applyAlignment="1">
      <alignment/>
    </xf>
    <xf numFmtId="0" fontId="12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164" fontId="10" fillId="35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 horizontal="right" vertical="center"/>
    </xf>
    <xf numFmtId="0" fontId="9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49" fontId="4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wrapText="1"/>
    </xf>
    <xf numFmtId="0" fontId="4" fillId="35" borderId="10" xfId="0" applyNumberFormat="1" applyFont="1" applyFill="1" applyBorder="1" applyAlignment="1" applyProtection="1">
      <alignment vertical="top" wrapText="1"/>
      <protection locked="0"/>
    </xf>
    <xf numFmtId="49" fontId="4" fillId="35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vertical="top" wrapText="1"/>
    </xf>
    <xf numFmtId="49" fontId="9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5" fillId="34" borderId="10" xfId="0" applyFont="1" applyFill="1" applyBorder="1" applyAlignment="1">
      <alignment wrapText="1"/>
    </xf>
    <xf numFmtId="0" fontId="18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right" vertical="top" wrapText="1"/>
    </xf>
    <xf numFmtId="0" fontId="19" fillId="0" borderId="0" xfId="0" applyFont="1" applyAlignment="1">
      <alignment horizontal="right" vertical="top" wrapText="1"/>
    </xf>
    <xf numFmtId="44" fontId="21" fillId="0" borderId="0" xfId="42" applyFont="1" applyFill="1" applyBorder="1" applyAlignment="1" applyProtection="1">
      <alignment horizontal="center"/>
      <protection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2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left" vertical="center" wrapText="1"/>
    </xf>
    <xf numFmtId="0" fontId="23" fillId="33" borderId="12" xfId="0" applyNumberFormat="1" applyFont="1" applyFill="1" applyBorder="1" applyAlignment="1">
      <alignment horizontal="left" vertical="top" wrapText="1"/>
    </xf>
    <xf numFmtId="0" fontId="24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4" fontId="24" fillId="33" borderId="12" xfId="0" applyNumberFormat="1" applyFont="1" applyFill="1" applyBorder="1" applyAlignment="1">
      <alignment horizontal="right" vertical="center" wrapText="1"/>
    </xf>
    <xf numFmtId="0" fontId="25" fillId="34" borderId="12" xfId="0" applyFont="1" applyFill="1" applyBorder="1" applyAlignment="1">
      <alignment horizontal="right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64" fontId="25" fillId="34" borderId="12" xfId="0" applyNumberFormat="1" applyFont="1" applyFill="1" applyBorder="1" applyAlignment="1">
      <alignment horizontal="right" vertical="center" wrapText="1"/>
    </xf>
    <xf numFmtId="0" fontId="27" fillId="36" borderId="12" xfId="0" applyFont="1" applyFill="1" applyBorder="1" applyAlignment="1">
      <alignment horizontal="right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164" fontId="25" fillId="36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49" fontId="9" fillId="0" borderId="12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2" xfId="0" applyNumberFormat="1" applyFont="1" applyBorder="1" applyAlignment="1">
      <alignment vertical="top" wrapText="1"/>
    </xf>
    <xf numFmtId="164" fontId="4" fillId="35" borderId="12" xfId="0" applyNumberFormat="1" applyFont="1" applyFill="1" applyBorder="1" applyAlignment="1">
      <alignment horizontal="right" vertical="center" wrapText="1"/>
    </xf>
    <xf numFmtId="164" fontId="9" fillId="35" borderId="12" xfId="0" applyNumberFormat="1" applyFont="1" applyFill="1" applyBorder="1" applyAlignment="1">
      <alignment horizontal="right" vertical="center" wrapText="1"/>
    </xf>
    <xf numFmtId="0" fontId="12" fillId="35" borderId="12" xfId="0" applyFont="1" applyFill="1" applyBorder="1" applyAlignment="1">
      <alignment wrapText="1"/>
    </xf>
    <xf numFmtId="49" fontId="10" fillId="0" borderId="12" xfId="0" applyNumberFormat="1" applyFont="1" applyBorder="1" applyAlignment="1">
      <alignment horizontal="center" vertical="center" wrapText="1"/>
    </xf>
    <xf numFmtId="164" fontId="10" fillId="35" borderId="12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vertical="top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164" fontId="5" fillId="36" borderId="12" xfId="0" applyNumberFormat="1" applyFont="1" applyFill="1" applyBorder="1" applyAlignment="1">
      <alignment horizontal="right" vertical="center" wrapText="1"/>
    </xf>
    <xf numFmtId="0" fontId="4" fillId="35" borderId="12" xfId="0" applyFont="1" applyFill="1" applyBorder="1" applyAlignment="1">
      <alignment horizontal="left" vertical="top" wrapText="1"/>
    </xf>
    <xf numFmtId="0" fontId="0" fillId="35" borderId="0" xfId="0" applyFont="1" applyFill="1" applyAlignment="1">
      <alignment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164" fontId="4" fillId="34" borderId="12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Border="1" applyAlignment="1">
      <alignment vertical="top" wrapText="1"/>
    </xf>
    <xf numFmtId="0" fontId="9" fillId="35" borderId="0" xfId="0" applyFont="1" applyFill="1" applyAlignment="1">
      <alignment wrapText="1"/>
    </xf>
    <xf numFmtId="0" fontId="28" fillId="0" borderId="0" xfId="0" applyFont="1" applyAlignment="1">
      <alignment wrapText="1"/>
    </xf>
    <xf numFmtId="164" fontId="3" fillId="35" borderId="12" xfId="0" applyNumberFormat="1" applyFont="1" applyFill="1" applyBorder="1" applyAlignment="1">
      <alignment horizontal="right" wrapText="1"/>
    </xf>
    <xf numFmtId="164" fontId="4" fillId="35" borderId="12" xfId="0" applyNumberFormat="1" applyFont="1" applyFill="1" applyBorder="1" applyAlignment="1">
      <alignment horizontal="right" vertical="center" wrapText="1"/>
    </xf>
    <xf numFmtId="170" fontId="6" fillId="0" borderId="10" xfId="0" applyNumberFormat="1" applyFont="1" applyBorder="1" applyAlignment="1">
      <alignment horizontal="right" vertical="center" wrapText="1"/>
    </xf>
    <xf numFmtId="170" fontId="3" fillId="33" borderId="10" xfId="0" applyNumberFormat="1" applyFont="1" applyFill="1" applyBorder="1" applyAlignment="1">
      <alignment horizontal="right" vertical="center"/>
    </xf>
    <xf numFmtId="170" fontId="5" fillId="34" borderId="10" xfId="0" applyNumberFormat="1" applyFont="1" applyFill="1" applyBorder="1" applyAlignment="1">
      <alignment horizontal="right" vertical="center"/>
    </xf>
    <xf numFmtId="170" fontId="4" fillId="0" borderId="10" xfId="0" applyNumberFormat="1" applyFont="1" applyBorder="1" applyAlignment="1">
      <alignment horizontal="right" vertical="center"/>
    </xf>
    <xf numFmtId="170" fontId="9" fillId="0" borderId="10" xfId="0" applyNumberFormat="1" applyFont="1" applyBorder="1" applyAlignment="1">
      <alignment horizontal="right" vertical="center"/>
    </xf>
    <xf numFmtId="170" fontId="10" fillId="35" borderId="10" xfId="0" applyNumberFormat="1" applyFont="1" applyFill="1" applyBorder="1" applyAlignment="1">
      <alignment horizontal="right" vertical="center"/>
    </xf>
    <xf numFmtId="170" fontId="5" fillId="33" borderId="10" xfId="0" applyNumberFormat="1" applyFont="1" applyFill="1" applyBorder="1" applyAlignment="1">
      <alignment horizontal="right" vertical="center"/>
    </xf>
    <xf numFmtId="170" fontId="4" fillId="35" borderId="10" xfId="0" applyNumberFormat="1" applyFont="1" applyFill="1" applyBorder="1" applyAlignment="1">
      <alignment horizontal="right" vertical="center"/>
    </xf>
    <xf numFmtId="170" fontId="9" fillId="35" borderId="10" xfId="0" applyNumberFormat="1" applyFont="1" applyFill="1" applyBorder="1" applyAlignment="1">
      <alignment horizontal="right" vertical="center"/>
    </xf>
    <xf numFmtId="170" fontId="3" fillId="35" borderId="10" xfId="0" applyNumberFormat="1" applyFont="1" applyFill="1" applyBorder="1" applyAlignment="1">
      <alignment horizontal="right"/>
    </xf>
    <xf numFmtId="170" fontId="2" fillId="33" borderId="10" xfId="0" applyNumberFormat="1" applyFont="1" applyFill="1" applyBorder="1" applyAlignment="1">
      <alignment horizontal="right" vertical="center"/>
    </xf>
    <xf numFmtId="170" fontId="2" fillId="34" borderId="10" xfId="0" applyNumberFormat="1" applyFont="1" applyFill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70" fontId="16" fillId="0" borderId="10" xfId="0" applyNumberFormat="1" applyFont="1" applyBorder="1" applyAlignment="1">
      <alignment horizontal="right" vertical="center"/>
    </xf>
    <xf numFmtId="170" fontId="0" fillId="35" borderId="10" xfId="0" applyNumberFormat="1" applyFont="1" applyFill="1" applyBorder="1" applyAlignment="1">
      <alignment horizontal="right" vertical="center"/>
    </xf>
    <xf numFmtId="170" fontId="2" fillId="35" borderId="10" xfId="0" applyNumberFormat="1" applyFont="1" applyFill="1" applyBorder="1" applyAlignment="1">
      <alignment horizontal="right" vertical="center"/>
    </xf>
    <xf numFmtId="170" fontId="2" fillId="35" borderId="10" xfId="0" applyNumberFormat="1" applyFont="1" applyFill="1" applyBorder="1" applyAlignment="1">
      <alignment horizontal="right"/>
    </xf>
    <xf numFmtId="170" fontId="30" fillId="35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wrapText="1"/>
    </xf>
    <xf numFmtId="0" fontId="23" fillId="33" borderId="14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49" fontId="9" fillId="0" borderId="13" xfId="0" applyNumberFormat="1" applyFont="1" applyBorder="1" applyAlignment="1">
      <alignment horizontal="center" vertical="center" wrapText="1"/>
    </xf>
    <xf numFmtId="164" fontId="9" fillId="35" borderId="13" xfId="0" applyNumberFormat="1" applyFont="1" applyFill="1" applyBorder="1" applyAlignment="1">
      <alignment horizontal="righ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28" fillId="33" borderId="14" xfId="0" applyNumberFormat="1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164" fontId="9" fillId="35" borderId="15" xfId="0" applyNumberFormat="1" applyFont="1" applyFill="1" applyBorder="1" applyAlignment="1">
      <alignment horizontal="right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164" fontId="4" fillId="35" borderId="15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170" fontId="18" fillId="0" borderId="16" xfId="0" applyNumberFormat="1" applyFont="1" applyBorder="1" applyAlignment="1">
      <alignment horizontal="right" vertical="center" wrapText="1"/>
    </xf>
    <xf numFmtId="170" fontId="2" fillId="37" borderId="10" xfId="0" applyNumberFormat="1" applyFont="1" applyFill="1" applyBorder="1" applyAlignment="1">
      <alignment horizontal="right" vertical="center"/>
    </xf>
    <xf numFmtId="170" fontId="2" fillId="38" borderId="10" xfId="0" applyNumberFormat="1" applyFont="1" applyFill="1" applyBorder="1" applyAlignment="1">
      <alignment horizontal="right" vertical="center"/>
    </xf>
    <xf numFmtId="49" fontId="9" fillId="39" borderId="10" xfId="0" applyNumberFormat="1" applyFont="1" applyFill="1" applyBorder="1" applyAlignment="1">
      <alignment horizontal="center" vertical="center"/>
    </xf>
    <xf numFmtId="49" fontId="9" fillId="39" borderId="10" xfId="0" applyNumberFormat="1" applyFont="1" applyFill="1" applyBorder="1" applyAlignment="1">
      <alignment horizontal="center" vertical="center" wrapText="1"/>
    </xf>
    <xf numFmtId="164" fontId="9" fillId="39" borderId="10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 wrapText="1"/>
    </xf>
    <xf numFmtId="170" fontId="2" fillId="0" borderId="10" xfId="0" applyNumberFormat="1" applyFont="1" applyFill="1" applyBorder="1" applyAlignment="1">
      <alignment horizontal="right" vertical="center"/>
    </xf>
    <xf numFmtId="170" fontId="29" fillId="0" borderId="10" xfId="0" applyNumberFormat="1" applyFont="1" applyFill="1" applyBorder="1" applyAlignment="1">
      <alignment horizontal="right" vertical="center"/>
    </xf>
    <xf numFmtId="164" fontId="3" fillId="35" borderId="10" xfId="0" applyNumberFormat="1" applyFont="1" applyFill="1" applyBorder="1" applyAlignment="1">
      <alignment horizontal="right"/>
    </xf>
    <xf numFmtId="170" fontId="2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170" fontId="5" fillId="0" borderId="1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175" fontId="18" fillId="0" borderId="16" xfId="0" applyNumberFormat="1" applyFont="1" applyBorder="1" applyAlignment="1">
      <alignment horizontal="right" vertical="center" wrapText="1"/>
    </xf>
    <xf numFmtId="175" fontId="2" fillId="33" borderId="10" xfId="0" applyNumberFormat="1" applyFont="1" applyFill="1" applyBorder="1" applyAlignment="1">
      <alignment horizontal="right" vertical="center"/>
    </xf>
    <xf numFmtId="175" fontId="2" fillId="34" borderId="10" xfId="0" applyNumberFormat="1" applyFont="1" applyFill="1" applyBorder="1" applyAlignment="1">
      <alignment horizontal="right" vertical="center"/>
    </xf>
    <xf numFmtId="175" fontId="2" fillId="0" borderId="10" xfId="0" applyNumberFormat="1" applyFont="1" applyBorder="1" applyAlignment="1">
      <alignment horizontal="right" vertical="center"/>
    </xf>
    <xf numFmtId="175" fontId="4" fillId="0" borderId="10" xfId="0" applyNumberFormat="1" applyFont="1" applyBorder="1" applyAlignment="1">
      <alignment horizontal="right" vertical="center"/>
    </xf>
    <xf numFmtId="175" fontId="29" fillId="0" borderId="10" xfId="0" applyNumberFormat="1" applyFont="1" applyBorder="1" applyAlignment="1">
      <alignment horizontal="right" vertical="center"/>
    </xf>
    <xf numFmtId="175" fontId="5" fillId="34" borderId="10" xfId="0" applyNumberFormat="1" applyFont="1" applyFill="1" applyBorder="1" applyAlignment="1">
      <alignment horizontal="right" vertical="center"/>
    </xf>
    <xf numFmtId="175" fontId="0" fillId="35" borderId="10" xfId="0" applyNumberFormat="1" applyFont="1" applyFill="1" applyBorder="1" applyAlignment="1">
      <alignment horizontal="right" vertical="center"/>
    </xf>
    <xf numFmtId="175" fontId="2" fillId="35" borderId="10" xfId="0" applyNumberFormat="1" applyFont="1" applyFill="1" applyBorder="1" applyAlignment="1">
      <alignment horizontal="right" vertical="center"/>
    </xf>
    <xf numFmtId="175" fontId="2" fillId="0" borderId="10" xfId="0" applyNumberFormat="1" applyFont="1" applyFill="1" applyBorder="1" applyAlignment="1">
      <alignment horizontal="right" vertical="center"/>
    </xf>
    <xf numFmtId="175" fontId="2" fillId="35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164" fontId="3" fillId="35" borderId="17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15.125" style="1" customWidth="1"/>
    <col min="6" max="6" width="8.00390625" style="2" customWidth="1"/>
    <col min="7" max="7" width="17.00390625" style="176" customWidth="1"/>
    <col min="8" max="8" width="23.25390625" style="1" hidden="1" customWidth="1"/>
    <col min="9" max="9" width="15.625" style="1" hidden="1" customWidth="1"/>
    <col min="10" max="10" width="17.25390625" style="1" hidden="1" customWidth="1"/>
    <col min="11" max="16384" width="9.125" style="1" customWidth="1"/>
  </cols>
  <sheetData>
    <row r="1" spans="1:8" ht="15" customHeight="1">
      <c r="A1" s="193" t="s">
        <v>0</v>
      </c>
      <c r="B1" s="193"/>
      <c r="C1" s="193"/>
      <c r="D1" s="193"/>
      <c r="E1" s="193"/>
      <c r="F1" s="193"/>
      <c r="G1" s="193"/>
      <c r="H1"/>
    </row>
    <row r="2" spans="1:8" ht="14.25" customHeight="1">
      <c r="A2" s="193" t="s">
        <v>101</v>
      </c>
      <c r="B2" s="193"/>
      <c r="C2" s="193"/>
      <c r="D2" s="193"/>
      <c r="E2" s="193"/>
      <c r="F2" s="193"/>
      <c r="G2" s="193"/>
      <c r="H2"/>
    </row>
    <row r="3" spans="1:8" ht="14.25" customHeight="1">
      <c r="A3" s="193" t="s">
        <v>1</v>
      </c>
      <c r="B3" s="193"/>
      <c r="C3" s="193"/>
      <c r="D3" s="193"/>
      <c r="E3" s="193"/>
      <c r="F3" s="193"/>
      <c r="G3" s="193"/>
      <c r="H3"/>
    </row>
    <row r="4" spans="1:8" ht="14.25" customHeight="1">
      <c r="A4" s="193" t="s">
        <v>170</v>
      </c>
      <c r="B4" s="193"/>
      <c r="C4" s="193"/>
      <c r="D4" s="193"/>
      <c r="E4" s="193"/>
      <c r="F4" s="193"/>
      <c r="G4" s="193"/>
      <c r="H4"/>
    </row>
    <row r="5" spans="1:8" ht="14.25" customHeight="1">
      <c r="A5" s="193" t="s">
        <v>102</v>
      </c>
      <c r="B5" s="193"/>
      <c r="C5" s="193"/>
      <c r="D5" s="193"/>
      <c r="E5" s="193"/>
      <c r="F5" s="193"/>
      <c r="G5" s="193"/>
      <c r="H5"/>
    </row>
    <row r="6" spans="1:8" ht="14.25" customHeight="1">
      <c r="A6" s="193" t="s">
        <v>103</v>
      </c>
      <c r="B6" s="193"/>
      <c r="C6" s="193"/>
      <c r="D6" s="193"/>
      <c r="E6" s="193"/>
      <c r="F6" s="193"/>
      <c r="G6" s="193"/>
      <c r="H6"/>
    </row>
    <row r="7" spans="1:8" ht="14.25" customHeight="1">
      <c r="A7" s="193" t="s">
        <v>1</v>
      </c>
      <c r="B7" s="193"/>
      <c r="C7" s="193"/>
      <c r="D7" s="193"/>
      <c r="E7" s="193"/>
      <c r="F7" s="193"/>
      <c r="G7" s="193"/>
      <c r="H7"/>
    </row>
    <row r="8" spans="1:8" ht="14.25" customHeight="1">
      <c r="A8" s="193" t="s">
        <v>104</v>
      </c>
      <c r="B8" s="193"/>
      <c r="C8" s="193"/>
      <c r="D8" s="193"/>
      <c r="E8" s="193"/>
      <c r="F8" s="193"/>
      <c r="G8" s="193"/>
      <c r="H8"/>
    </row>
    <row r="9" spans="1:8" ht="14.25" customHeight="1">
      <c r="A9" s="193" t="s">
        <v>145</v>
      </c>
      <c r="B9" s="193"/>
      <c r="C9" s="193"/>
      <c r="D9" s="193"/>
      <c r="E9" s="193"/>
      <c r="F9" s="193"/>
      <c r="G9" s="193"/>
      <c r="H9"/>
    </row>
    <row r="10" spans="1:8" ht="14.25" customHeight="1">
      <c r="A10" s="193" t="s">
        <v>146</v>
      </c>
      <c r="B10" s="193"/>
      <c r="C10" s="193"/>
      <c r="D10" s="193"/>
      <c r="E10" s="193"/>
      <c r="F10" s="193"/>
      <c r="G10" s="193"/>
      <c r="H10"/>
    </row>
    <row r="11" spans="1:8" ht="14.25" customHeight="1">
      <c r="A11" s="193" t="s">
        <v>147</v>
      </c>
      <c r="B11" s="193"/>
      <c r="C11" s="193"/>
      <c r="D11" s="193"/>
      <c r="E11" s="193"/>
      <c r="F11" s="193"/>
      <c r="G11" s="193"/>
      <c r="H11"/>
    </row>
    <row r="12" spans="1:8" ht="14.25" customHeight="1">
      <c r="A12" s="193" t="s">
        <v>167</v>
      </c>
      <c r="B12" s="193"/>
      <c r="C12" s="193"/>
      <c r="D12" s="193"/>
      <c r="E12" s="193"/>
      <c r="F12" s="193"/>
      <c r="G12" s="193"/>
      <c r="H12"/>
    </row>
    <row r="13" spans="1:8" ht="14.25" customHeight="1">
      <c r="A13" s="193" t="s">
        <v>169</v>
      </c>
      <c r="B13" s="191"/>
      <c r="C13" s="191"/>
      <c r="D13" s="191"/>
      <c r="E13" s="191"/>
      <c r="F13" s="191"/>
      <c r="G13" s="191"/>
      <c r="H13"/>
    </row>
    <row r="14" spans="1:8" ht="14.25" customHeight="1" hidden="1">
      <c r="A14" s="191" t="s">
        <v>144</v>
      </c>
      <c r="B14" s="192"/>
      <c r="C14" s="192"/>
      <c r="D14" s="192"/>
      <c r="E14" s="192"/>
      <c r="F14" s="192"/>
      <c r="G14" s="192"/>
      <c r="H14"/>
    </row>
    <row r="15" ht="12.75">
      <c r="H15"/>
    </row>
    <row r="16" spans="1:8" ht="15.75">
      <c r="A16" s="195" t="s">
        <v>2</v>
      </c>
      <c r="B16" s="195"/>
      <c r="C16" s="195"/>
      <c r="D16" s="195"/>
      <c r="E16" s="195"/>
      <c r="F16" s="195"/>
      <c r="G16" s="195"/>
      <c r="H16"/>
    </row>
    <row r="17" spans="1:8" ht="15.75">
      <c r="A17" s="195" t="s">
        <v>148</v>
      </c>
      <c r="B17" s="195"/>
      <c r="C17" s="195"/>
      <c r="D17" s="195"/>
      <c r="E17" s="195"/>
      <c r="F17" s="195"/>
      <c r="G17" s="195"/>
      <c r="H17"/>
    </row>
    <row r="18" spans="7:8" ht="12.75">
      <c r="G18" s="177" t="s">
        <v>3</v>
      </c>
      <c r="H18"/>
    </row>
    <row r="19" spans="1:10" ht="38.25">
      <c r="A19" s="5" t="s">
        <v>4</v>
      </c>
      <c r="B19" s="5" t="s">
        <v>5</v>
      </c>
      <c r="C19" s="6" t="s">
        <v>6</v>
      </c>
      <c r="D19" s="6" t="s">
        <v>7</v>
      </c>
      <c r="E19" s="5" t="s">
        <v>8</v>
      </c>
      <c r="F19" s="5" t="s">
        <v>9</v>
      </c>
      <c r="G19" s="178" t="s">
        <v>10</v>
      </c>
      <c r="H19" s="165" t="s">
        <v>171</v>
      </c>
      <c r="I19" s="172" t="s">
        <v>173</v>
      </c>
      <c r="J19" s="172" t="s">
        <v>172</v>
      </c>
    </row>
    <row r="20" spans="1:10" ht="36">
      <c r="A20" s="7" t="s">
        <v>11</v>
      </c>
      <c r="B20" s="8">
        <v>800</v>
      </c>
      <c r="C20" s="9"/>
      <c r="D20" s="9"/>
      <c r="E20" s="8"/>
      <c r="F20" s="8"/>
      <c r="G20" s="10">
        <f>SUM(G116)</f>
        <v>26602</v>
      </c>
      <c r="H20" s="128">
        <f>SUM(H116)</f>
        <v>28520.733</v>
      </c>
      <c r="I20" s="166">
        <f>SUM(I116)</f>
        <v>0</v>
      </c>
      <c r="J20" s="180">
        <f>SUM(J116)</f>
        <v>-1918.7330000000002</v>
      </c>
    </row>
    <row r="21" spans="1:10" ht="15.75">
      <c r="A21" s="11" t="s">
        <v>12</v>
      </c>
      <c r="B21" s="12">
        <v>800</v>
      </c>
      <c r="C21" s="13" t="s">
        <v>13</v>
      </c>
      <c r="D21" s="14"/>
      <c r="E21" s="15"/>
      <c r="F21" s="15"/>
      <c r="G21" s="16">
        <f>SUM(G30+G40+G51+G25)+G43+G48</f>
        <v>3885.826</v>
      </c>
      <c r="H21" s="129">
        <f>SUM(H30+H40+H51+H25)+H43+H48</f>
        <v>4840.958999999999</v>
      </c>
      <c r="I21" s="138">
        <f>SUM(I30+I40+I51+I25)+I43+I48</f>
        <v>0</v>
      </c>
      <c r="J21" s="181">
        <f>SUM(J30+J40+J51+J25)+J43+J48</f>
        <v>-955.133</v>
      </c>
    </row>
    <row r="22" spans="1:10" s="22" customFormat="1" ht="31.5" customHeight="1" hidden="1">
      <c r="A22" s="17" t="s">
        <v>14</v>
      </c>
      <c r="B22" s="18">
        <v>800</v>
      </c>
      <c r="C22" s="19" t="s">
        <v>13</v>
      </c>
      <c r="D22" s="19" t="s">
        <v>15</v>
      </c>
      <c r="E22" s="20"/>
      <c r="F22" s="20"/>
      <c r="G22" s="21">
        <f>SUM(G23)</f>
        <v>0</v>
      </c>
      <c r="H22" s="130">
        <f>SUM(H23)</f>
        <v>0</v>
      </c>
      <c r="I22" s="139">
        <f>SUM(I23)</f>
        <v>0</v>
      </c>
      <c r="J22" s="182">
        <f>SUM(J23)</f>
        <v>0</v>
      </c>
    </row>
    <row r="23" spans="1:10" s="28" customFormat="1" ht="49.5" customHeight="1" hidden="1">
      <c r="A23" s="23" t="s">
        <v>16</v>
      </c>
      <c r="B23" s="24">
        <v>800</v>
      </c>
      <c r="C23" s="25" t="s">
        <v>13</v>
      </c>
      <c r="D23" s="25" t="s">
        <v>15</v>
      </c>
      <c r="E23" s="26" t="s">
        <v>17</v>
      </c>
      <c r="F23" s="26"/>
      <c r="G23" s="27">
        <f>G24</f>
        <v>0</v>
      </c>
      <c r="H23" s="131">
        <f>H24</f>
        <v>0</v>
      </c>
      <c r="I23" s="140">
        <f>I24</f>
        <v>0</v>
      </c>
      <c r="J23" s="183">
        <f>J24</f>
        <v>0</v>
      </c>
    </row>
    <row r="24" spans="1:10" s="34" customFormat="1" ht="51.75" customHeight="1" hidden="1">
      <c r="A24" s="29" t="s">
        <v>18</v>
      </c>
      <c r="B24" s="30">
        <v>800</v>
      </c>
      <c r="C24" s="31" t="s">
        <v>13</v>
      </c>
      <c r="D24" s="31" t="s">
        <v>15</v>
      </c>
      <c r="E24" s="32" t="s">
        <v>17</v>
      </c>
      <c r="F24" s="32" t="s">
        <v>19</v>
      </c>
      <c r="G24" s="33"/>
      <c r="H24" s="132"/>
      <c r="I24" s="140"/>
      <c r="J24" s="183"/>
    </row>
    <row r="25" spans="1:10" s="22" customFormat="1" ht="39.75" customHeight="1">
      <c r="A25" s="17" t="s">
        <v>20</v>
      </c>
      <c r="B25" s="18">
        <v>800</v>
      </c>
      <c r="C25" s="19" t="s">
        <v>13</v>
      </c>
      <c r="D25" s="19" t="s">
        <v>21</v>
      </c>
      <c r="E25" s="20"/>
      <c r="F25" s="20"/>
      <c r="G25" s="21">
        <f>SUM(G26)+G28</f>
        <v>16</v>
      </c>
      <c r="H25" s="130">
        <f>SUM(H26)+H28</f>
        <v>17.4</v>
      </c>
      <c r="I25" s="139">
        <f>SUM(I26)+I28</f>
        <v>0</v>
      </c>
      <c r="J25" s="182">
        <f>SUM(J26)+J28</f>
        <v>-1.4</v>
      </c>
    </row>
    <row r="26" spans="1:10" s="28" customFormat="1" ht="63.75">
      <c r="A26" s="35" t="s">
        <v>143</v>
      </c>
      <c r="B26" s="24">
        <v>800</v>
      </c>
      <c r="C26" s="25" t="s">
        <v>13</v>
      </c>
      <c r="D26" s="25" t="s">
        <v>21</v>
      </c>
      <c r="E26" s="26" t="s">
        <v>22</v>
      </c>
      <c r="F26" s="26"/>
      <c r="G26" s="27">
        <f>G27</f>
        <v>1.8</v>
      </c>
      <c r="H26" s="131">
        <f>H27</f>
        <v>1.8</v>
      </c>
      <c r="I26" s="140">
        <f>I27</f>
        <v>0</v>
      </c>
      <c r="J26" s="183">
        <f>J27</f>
        <v>0</v>
      </c>
    </row>
    <row r="27" spans="1:10" s="28" customFormat="1" ht="51.75" customHeight="1">
      <c r="A27" s="29" t="s">
        <v>18</v>
      </c>
      <c r="B27" s="30">
        <v>800</v>
      </c>
      <c r="C27" s="31" t="s">
        <v>13</v>
      </c>
      <c r="D27" s="31" t="s">
        <v>21</v>
      </c>
      <c r="E27" s="32" t="s">
        <v>22</v>
      </c>
      <c r="F27" s="32" t="s">
        <v>19</v>
      </c>
      <c r="G27" s="33">
        <f>SUM(H27:J27)</f>
        <v>1.8</v>
      </c>
      <c r="H27" s="132">
        <v>1.8</v>
      </c>
      <c r="I27" s="140"/>
      <c r="J27" s="183"/>
    </row>
    <row r="28" spans="1:10" s="28" customFormat="1" ht="68.25" customHeight="1">
      <c r="A28" s="35" t="s">
        <v>142</v>
      </c>
      <c r="B28" s="24">
        <v>800</v>
      </c>
      <c r="C28" s="25" t="s">
        <v>13</v>
      </c>
      <c r="D28" s="25" t="s">
        <v>21</v>
      </c>
      <c r="E28" s="26" t="s">
        <v>23</v>
      </c>
      <c r="F28" s="26"/>
      <c r="G28" s="27">
        <f>G29</f>
        <v>14.2</v>
      </c>
      <c r="H28" s="131">
        <f>H29</f>
        <v>15.6</v>
      </c>
      <c r="I28" s="140">
        <f>I29</f>
        <v>0</v>
      </c>
      <c r="J28" s="183">
        <f>J29</f>
        <v>-1.4</v>
      </c>
    </row>
    <row r="29" spans="1:10" s="28" customFormat="1" ht="51" customHeight="1">
      <c r="A29" s="29" t="s">
        <v>18</v>
      </c>
      <c r="B29" s="30">
        <v>800</v>
      </c>
      <c r="C29" s="31" t="s">
        <v>13</v>
      </c>
      <c r="D29" s="31" t="s">
        <v>21</v>
      </c>
      <c r="E29" s="32" t="s">
        <v>23</v>
      </c>
      <c r="F29" s="32" t="s">
        <v>19</v>
      </c>
      <c r="G29" s="33">
        <f>SUM(H29:J29)</f>
        <v>14.2</v>
      </c>
      <c r="H29" s="132">
        <v>15.6</v>
      </c>
      <c r="I29" s="140"/>
      <c r="J29" s="183">
        <v>-1.4</v>
      </c>
    </row>
    <row r="30" spans="1:10" ht="38.25">
      <c r="A30" s="17" t="s">
        <v>24</v>
      </c>
      <c r="B30" s="18">
        <v>800</v>
      </c>
      <c r="C30" s="19" t="s">
        <v>13</v>
      </c>
      <c r="D30" s="19" t="s">
        <v>25</v>
      </c>
      <c r="E30" s="20"/>
      <c r="F30" s="20"/>
      <c r="G30" s="21">
        <f>G31+G36+G38</f>
        <v>3345.662</v>
      </c>
      <c r="H30" s="130">
        <f>H31+H36+H38</f>
        <v>4224.695</v>
      </c>
      <c r="I30" s="139">
        <f>I31+I36+I38</f>
        <v>1</v>
      </c>
      <c r="J30" s="182">
        <f>J31+J36+J38</f>
        <v>-880.033</v>
      </c>
    </row>
    <row r="31" spans="1:10" ht="89.25">
      <c r="A31" s="35" t="s">
        <v>149</v>
      </c>
      <c r="B31" s="24">
        <v>800</v>
      </c>
      <c r="C31" s="25" t="s">
        <v>13</v>
      </c>
      <c r="D31" s="25" t="s">
        <v>25</v>
      </c>
      <c r="E31" s="26" t="s">
        <v>26</v>
      </c>
      <c r="F31" s="26"/>
      <c r="G31" s="27">
        <f>G32+G33+G34+G35</f>
        <v>2960.8599999999997</v>
      </c>
      <c r="H31" s="131">
        <f>H32+H33+H34+H35</f>
        <v>3780.993</v>
      </c>
      <c r="I31" s="131">
        <f>I32+I33+I34+I35</f>
        <v>1</v>
      </c>
      <c r="J31" s="184">
        <f>J32+J33+J34+J35</f>
        <v>-821.133</v>
      </c>
    </row>
    <row r="32" spans="1:10" s="34" customFormat="1" ht="51">
      <c r="A32" s="29" t="s">
        <v>18</v>
      </c>
      <c r="B32" s="30">
        <v>800</v>
      </c>
      <c r="C32" s="31" t="s">
        <v>13</v>
      </c>
      <c r="D32" s="31" t="s">
        <v>25</v>
      </c>
      <c r="E32" s="32" t="s">
        <v>26</v>
      </c>
      <c r="F32" s="32" t="s">
        <v>19</v>
      </c>
      <c r="G32" s="33">
        <f>SUM(H32:J32)</f>
        <v>1674.433</v>
      </c>
      <c r="H32" s="132">
        <v>1836.145</v>
      </c>
      <c r="I32" s="173">
        <v>23.688</v>
      </c>
      <c r="J32" s="183">
        <f>-76-6-103.4</f>
        <v>-185.4</v>
      </c>
    </row>
    <row r="33" spans="1:10" s="34" customFormat="1" ht="25.5">
      <c r="A33" s="29" t="s">
        <v>27</v>
      </c>
      <c r="B33" s="32" t="s">
        <v>28</v>
      </c>
      <c r="C33" s="31" t="s">
        <v>13</v>
      </c>
      <c r="D33" s="31" t="s">
        <v>25</v>
      </c>
      <c r="E33" s="32" t="s">
        <v>26</v>
      </c>
      <c r="F33" s="32" t="s">
        <v>29</v>
      </c>
      <c r="G33" s="33">
        <f>SUM(H33:J33)</f>
        <v>1036.3269999999998</v>
      </c>
      <c r="H33" s="141">
        <v>1655.248</v>
      </c>
      <c r="I33" s="174">
        <v>-23.688</v>
      </c>
      <c r="J33" s="185">
        <f>-53.8-1.6-19.9-1.4-2.2-140.6-308.333-0.5-1.6-16.5-48.8</f>
        <v>-595.2330000000001</v>
      </c>
    </row>
    <row r="34" spans="1:10" s="34" customFormat="1" ht="12.75">
      <c r="A34" s="36" t="s">
        <v>34</v>
      </c>
      <c r="B34" s="32" t="s">
        <v>28</v>
      </c>
      <c r="C34" s="31" t="s">
        <v>13</v>
      </c>
      <c r="D34" s="31" t="s">
        <v>25</v>
      </c>
      <c r="E34" s="32" t="s">
        <v>26</v>
      </c>
      <c r="F34" s="32" t="s">
        <v>35</v>
      </c>
      <c r="G34" s="33">
        <f>SUM(H34:J34)</f>
        <v>133</v>
      </c>
      <c r="H34" s="141">
        <v>132</v>
      </c>
      <c r="I34" s="174">
        <v>1</v>
      </c>
      <c r="J34" s="185"/>
    </row>
    <row r="35" spans="1:10" s="34" customFormat="1" ht="12.75">
      <c r="A35" s="36" t="s">
        <v>30</v>
      </c>
      <c r="B35" s="32" t="s">
        <v>28</v>
      </c>
      <c r="C35" s="31" t="s">
        <v>13</v>
      </c>
      <c r="D35" s="31" t="s">
        <v>25</v>
      </c>
      <c r="E35" s="32" t="s">
        <v>26</v>
      </c>
      <c r="F35" s="32" t="s">
        <v>28</v>
      </c>
      <c r="G35" s="33">
        <f>SUM(H35:J35)</f>
        <v>117.1</v>
      </c>
      <c r="H35" s="132">
        <v>157.6</v>
      </c>
      <c r="I35" s="173"/>
      <c r="J35" s="183">
        <f>-40.5</f>
        <v>-40.5</v>
      </c>
    </row>
    <row r="36" spans="1:10" ht="64.5" customHeight="1">
      <c r="A36" s="35" t="s">
        <v>150</v>
      </c>
      <c r="B36" s="24">
        <v>800</v>
      </c>
      <c r="C36" s="25" t="s">
        <v>13</v>
      </c>
      <c r="D36" s="25" t="s">
        <v>25</v>
      </c>
      <c r="E36" s="26" t="s">
        <v>31</v>
      </c>
      <c r="F36" s="26"/>
      <c r="G36" s="27">
        <f>G37</f>
        <v>384.802</v>
      </c>
      <c r="H36" s="131">
        <f>H37</f>
        <v>443.702</v>
      </c>
      <c r="I36" s="173">
        <f>I37</f>
        <v>0</v>
      </c>
      <c r="J36" s="183">
        <f>J37</f>
        <v>-58.89999999999999</v>
      </c>
    </row>
    <row r="37" spans="1:10" ht="24.75" customHeight="1">
      <c r="A37" s="29" t="s">
        <v>18</v>
      </c>
      <c r="B37" s="30">
        <v>800</v>
      </c>
      <c r="C37" s="31" t="s">
        <v>13</v>
      </c>
      <c r="D37" s="31" t="s">
        <v>25</v>
      </c>
      <c r="E37" s="32" t="s">
        <v>31</v>
      </c>
      <c r="F37" s="32" t="s">
        <v>19</v>
      </c>
      <c r="G37" s="33">
        <f>SUM(H37:J37)</f>
        <v>384.802</v>
      </c>
      <c r="H37" s="132">
        <v>443.702</v>
      </c>
      <c r="I37" s="173"/>
      <c r="J37" s="183">
        <f>-21.9-1.45-35.55</f>
        <v>-58.89999999999999</v>
      </c>
    </row>
    <row r="38" spans="1:10" s="28" customFormat="1" ht="51" hidden="1">
      <c r="A38" s="35" t="s">
        <v>32</v>
      </c>
      <c r="B38" s="24">
        <v>800</v>
      </c>
      <c r="C38" s="25" t="s">
        <v>13</v>
      </c>
      <c r="D38" s="25" t="s">
        <v>25</v>
      </c>
      <c r="E38" s="26" t="s">
        <v>33</v>
      </c>
      <c r="F38" s="26"/>
      <c r="G38" s="27">
        <f>G39</f>
        <v>0</v>
      </c>
      <c r="H38" s="131">
        <f>H39</f>
        <v>0</v>
      </c>
      <c r="I38" s="173">
        <f>I39</f>
        <v>0</v>
      </c>
      <c r="J38" s="183">
        <f>J39</f>
        <v>0</v>
      </c>
    </row>
    <row r="39" spans="1:10" s="34" customFormat="1" ht="12.75" hidden="1">
      <c r="A39" s="36" t="s">
        <v>34</v>
      </c>
      <c r="B39" s="30">
        <v>800</v>
      </c>
      <c r="C39" s="31" t="s">
        <v>13</v>
      </c>
      <c r="D39" s="31" t="s">
        <v>25</v>
      </c>
      <c r="E39" s="32" t="s">
        <v>33</v>
      </c>
      <c r="F39" s="32" t="s">
        <v>35</v>
      </c>
      <c r="G39" s="33">
        <f>SUM(H39:J39)</f>
        <v>0</v>
      </c>
      <c r="H39" s="132"/>
      <c r="I39" s="140"/>
      <c r="J39" s="183"/>
    </row>
    <row r="40" spans="1:10" ht="26.25" customHeight="1">
      <c r="A40" s="37" t="s">
        <v>36</v>
      </c>
      <c r="B40" s="20" t="s">
        <v>28</v>
      </c>
      <c r="C40" s="19" t="s">
        <v>13</v>
      </c>
      <c r="D40" s="19" t="s">
        <v>37</v>
      </c>
      <c r="E40" s="20"/>
      <c r="F40" s="20"/>
      <c r="G40" s="21">
        <f aca="true" t="shared" si="0" ref="G40:J41">G41</f>
        <v>132.5</v>
      </c>
      <c r="H40" s="130">
        <f t="shared" si="0"/>
        <v>132.5</v>
      </c>
      <c r="I40" s="139">
        <f t="shared" si="0"/>
        <v>0</v>
      </c>
      <c r="J40" s="182">
        <f t="shared" si="0"/>
        <v>0</v>
      </c>
    </row>
    <row r="41" spans="1:10" ht="51">
      <c r="A41" s="38" t="s">
        <v>38</v>
      </c>
      <c r="B41" s="26" t="s">
        <v>28</v>
      </c>
      <c r="C41" s="25" t="s">
        <v>13</v>
      </c>
      <c r="D41" s="25" t="s">
        <v>37</v>
      </c>
      <c r="E41" s="26" t="s">
        <v>39</v>
      </c>
      <c r="F41" s="26"/>
      <c r="G41" s="27">
        <f t="shared" si="0"/>
        <v>132.5</v>
      </c>
      <c r="H41" s="131">
        <f t="shared" si="0"/>
        <v>132.5</v>
      </c>
      <c r="I41" s="140">
        <f t="shared" si="0"/>
        <v>0</v>
      </c>
      <c r="J41" s="183">
        <f t="shared" si="0"/>
        <v>0</v>
      </c>
    </row>
    <row r="42" spans="1:10" s="34" customFormat="1" ht="15" customHeight="1">
      <c r="A42" s="36" t="s">
        <v>40</v>
      </c>
      <c r="B42" s="32" t="s">
        <v>28</v>
      </c>
      <c r="C42" s="31" t="s">
        <v>13</v>
      </c>
      <c r="D42" s="31" t="s">
        <v>37</v>
      </c>
      <c r="E42" s="32" t="s">
        <v>39</v>
      </c>
      <c r="F42" s="32" t="s">
        <v>41</v>
      </c>
      <c r="G42" s="33">
        <f>SUM(H42:J42)</f>
        <v>132.5</v>
      </c>
      <c r="H42" s="132">
        <v>132.5</v>
      </c>
      <c r="I42" s="140"/>
      <c r="J42" s="183"/>
    </row>
    <row r="43" spans="1:10" s="34" customFormat="1" ht="12.75" hidden="1">
      <c r="A43" s="37" t="s">
        <v>42</v>
      </c>
      <c r="B43" s="20" t="s">
        <v>28</v>
      </c>
      <c r="C43" s="19" t="s">
        <v>13</v>
      </c>
      <c r="D43" s="19" t="s">
        <v>43</v>
      </c>
      <c r="E43" s="20"/>
      <c r="F43" s="20"/>
      <c r="G43" s="21">
        <f>G44+G46</f>
        <v>0</v>
      </c>
      <c r="H43" s="130">
        <f>H44+H46</f>
        <v>0</v>
      </c>
      <c r="I43" s="139">
        <f>I44+I46</f>
        <v>0</v>
      </c>
      <c r="J43" s="182">
        <f>J44+J46</f>
        <v>0</v>
      </c>
    </row>
    <row r="44" spans="1:10" s="34" customFormat="1" ht="39" customHeight="1" hidden="1">
      <c r="A44" s="38" t="s">
        <v>44</v>
      </c>
      <c r="B44" s="26" t="s">
        <v>28</v>
      </c>
      <c r="C44" s="25" t="s">
        <v>13</v>
      </c>
      <c r="D44" s="25" t="s">
        <v>43</v>
      </c>
      <c r="E44" s="26" t="s">
        <v>45</v>
      </c>
      <c r="F44" s="26"/>
      <c r="G44" s="27">
        <f>G45</f>
        <v>0</v>
      </c>
      <c r="H44" s="131">
        <f>H45</f>
        <v>0</v>
      </c>
      <c r="I44" s="140">
        <f>I45</f>
        <v>0</v>
      </c>
      <c r="J44" s="183">
        <f>J45</f>
        <v>0</v>
      </c>
    </row>
    <row r="45" spans="1:10" s="34" customFormat="1" ht="25.5" hidden="1">
      <c r="A45" s="29" t="s">
        <v>27</v>
      </c>
      <c r="B45" s="32" t="s">
        <v>28</v>
      </c>
      <c r="C45" s="31" t="s">
        <v>13</v>
      </c>
      <c r="D45" s="31" t="s">
        <v>43</v>
      </c>
      <c r="E45" s="32" t="s">
        <v>45</v>
      </c>
      <c r="F45" s="32" t="s">
        <v>29</v>
      </c>
      <c r="G45" s="33"/>
      <c r="H45" s="132"/>
      <c r="I45" s="140"/>
      <c r="J45" s="183"/>
    </row>
    <row r="46" spans="1:10" s="34" customFormat="1" ht="51" hidden="1">
      <c r="A46" s="38" t="s">
        <v>141</v>
      </c>
      <c r="B46" s="26" t="s">
        <v>28</v>
      </c>
      <c r="C46" s="25" t="s">
        <v>13</v>
      </c>
      <c r="D46" s="25" t="s">
        <v>43</v>
      </c>
      <c r="E46" s="26" t="s">
        <v>140</v>
      </c>
      <c r="F46" s="26"/>
      <c r="G46" s="27">
        <f>G47</f>
        <v>0</v>
      </c>
      <c r="H46" s="131">
        <f>H47</f>
        <v>0</v>
      </c>
      <c r="I46" s="140">
        <f>I47</f>
        <v>0</v>
      </c>
      <c r="J46" s="183">
        <f>J47</f>
        <v>0</v>
      </c>
    </row>
    <row r="47" spans="1:10" s="34" customFormat="1" ht="25.5" hidden="1">
      <c r="A47" s="29" t="s">
        <v>27</v>
      </c>
      <c r="B47" s="32" t="s">
        <v>28</v>
      </c>
      <c r="C47" s="31" t="s">
        <v>13</v>
      </c>
      <c r="D47" s="31" t="s">
        <v>43</v>
      </c>
      <c r="E47" s="32" t="s">
        <v>140</v>
      </c>
      <c r="F47" s="32" t="s">
        <v>29</v>
      </c>
      <c r="G47" s="33">
        <f>SUM(H47:J47)</f>
        <v>0</v>
      </c>
      <c r="H47" s="132"/>
      <c r="I47" s="167"/>
      <c r="J47" s="183"/>
    </row>
    <row r="48" spans="1:10" s="39" customFormat="1" ht="12.75" hidden="1">
      <c r="A48" s="17" t="s">
        <v>46</v>
      </c>
      <c r="B48" s="18">
        <v>800</v>
      </c>
      <c r="C48" s="19" t="s">
        <v>13</v>
      </c>
      <c r="D48" s="19" t="s">
        <v>47</v>
      </c>
      <c r="E48" s="20"/>
      <c r="F48" s="20"/>
      <c r="G48" s="21">
        <f aca="true" t="shared" si="1" ref="G48:J49">G49</f>
        <v>0</v>
      </c>
      <c r="H48" s="130">
        <f t="shared" si="1"/>
        <v>61</v>
      </c>
      <c r="I48" s="139">
        <f t="shared" si="1"/>
        <v>-17.5</v>
      </c>
      <c r="J48" s="182">
        <f t="shared" si="1"/>
        <v>-43.5</v>
      </c>
    </row>
    <row r="49" spans="1:10" s="41" customFormat="1" ht="52.5" customHeight="1" hidden="1">
      <c r="A49" s="35" t="s">
        <v>32</v>
      </c>
      <c r="B49" s="24">
        <v>800</v>
      </c>
      <c r="C49" s="25" t="s">
        <v>13</v>
      </c>
      <c r="D49" s="25" t="s">
        <v>47</v>
      </c>
      <c r="E49" s="26" t="s">
        <v>33</v>
      </c>
      <c r="F49" s="26"/>
      <c r="G49" s="27">
        <f t="shared" si="1"/>
        <v>0</v>
      </c>
      <c r="H49" s="131">
        <f t="shared" si="1"/>
        <v>61</v>
      </c>
      <c r="I49" s="140">
        <f t="shared" si="1"/>
        <v>-17.5</v>
      </c>
      <c r="J49" s="183">
        <f t="shared" si="1"/>
        <v>-43.5</v>
      </c>
    </row>
    <row r="50" spans="1:10" s="43" customFormat="1" ht="12.75" hidden="1">
      <c r="A50" s="36" t="s">
        <v>30</v>
      </c>
      <c r="B50" s="30">
        <v>800</v>
      </c>
      <c r="C50" s="31" t="s">
        <v>13</v>
      </c>
      <c r="D50" s="31" t="s">
        <v>47</v>
      </c>
      <c r="E50" s="32" t="s">
        <v>33</v>
      </c>
      <c r="F50" s="32" t="s">
        <v>28</v>
      </c>
      <c r="G50" s="33">
        <f>SUM(H50:J50)</f>
        <v>0</v>
      </c>
      <c r="H50" s="132">
        <v>61</v>
      </c>
      <c r="I50" s="140">
        <v>-17.5</v>
      </c>
      <c r="J50" s="183">
        <v>-43.5</v>
      </c>
    </row>
    <row r="51" spans="1:10" s="39" customFormat="1" ht="12.75">
      <c r="A51" s="17" t="s">
        <v>48</v>
      </c>
      <c r="B51" s="18">
        <v>800</v>
      </c>
      <c r="C51" s="19" t="s">
        <v>13</v>
      </c>
      <c r="D51" s="19" t="s">
        <v>49</v>
      </c>
      <c r="E51" s="20"/>
      <c r="F51" s="20"/>
      <c r="G51" s="21">
        <f>G52+G56+G54</f>
        <v>391.664</v>
      </c>
      <c r="H51" s="130">
        <f>H52+H56+H54</f>
        <v>405.364</v>
      </c>
      <c r="I51" s="130">
        <f>I52+I56+I54</f>
        <v>16.5</v>
      </c>
      <c r="J51" s="186">
        <f>J52+J56+J54</f>
        <v>-30.2</v>
      </c>
    </row>
    <row r="52" spans="1:10" s="41" customFormat="1" ht="78.75" customHeight="1">
      <c r="A52" s="44" t="s">
        <v>151</v>
      </c>
      <c r="B52" s="45">
        <v>800</v>
      </c>
      <c r="C52" s="46" t="s">
        <v>13</v>
      </c>
      <c r="D52" s="46" t="s">
        <v>49</v>
      </c>
      <c r="E52" s="47" t="s">
        <v>50</v>
      </c>
      <c r="F52" s="47"/>
      <c r="G52" s="48">
        <f aca="true" t="shared" si="2" ref="G52:J56">G53</f>
        <v>84</v>
      </c>
      <c r="H52" s="133">
        <f t="shared" si="2"/>
        <v>100</v>
      </c>
      <c r="I52" s="142">
        <f t="shared" si="2"/>
        <v>0</v>
      </c>
      <c r="J52" s="187">
        <f t="shared" si="2"/>
        <v>-16</v>
      </c>
    </row>
    <row r="53" spans="1:10" s="43" customFormat="1" ht="25.5">
      <c r="A53" s="29" t="s">
        <v>27</v>
      </c>
      <c r="B53" s="49">
        <v>800</v>
      </c>
      <c r="C53" s="31" t="s">
        <v>13</v>
      </c>
      <c r="D53" s="31" t="s">
        <v>49</v>
      </c>
      <c r="E53" s="32" t="s">
        <v>50</v>
      </c>
      <c r="F53" s="32" t="s">
        <v>29</v>
      </c>
      <c r="G53" s="33">
        <f>SUM(H53:J53)</f>
        <v>84</v>
      </c>
      <c r="H53" s="136">
        <v>100</v>
      </c>
      <c r="I53" s="143"/>
      <c r="J53" s="188">
        <v>-16</v>
      </c>
    </row>
    <row r="54" spans="1:10" s="43" customFormat="1" ht="51">
      <c r="A54" s="68" t="s">
        <v>174</v>
      </c>
      <c r="B54" s="45">
        <v>800</v>
      </c>
      <c r="C54" s="46" t="s">
        <v>13</v>
      </c>
      <c r="D54" s="46" t="s">
        <v>49</v>
      </c>
      <c r="E54" s="47" t="s">
        <v>175</v>
      </c>
      <c r="F54" s="47"/>
      <c r="G54" s="48">
        <f t="shared" si="2"/>
        <v>16.5</v>
      </c>
      <c r="H54" s="133">
        <f t="shared" si="2"/>
        <v>0</v>
      </c>
      <c r="I54" s="142">
        <f t="shared" si="2"/>
        <v>16.5</v>
      </c>
      <c r="J54" s="187">
        <f t="shared" si="2"/>
        <v>0</v>
      </c>
    </row>
    <row r="55" spans="1:10" s="43" customFormat="1" ht="25.5">
      <c r="A55" s="29" t="s">
        <v>27</v>
      </c>
      <c r="B55" s="49">
        <v>800</v>
      </c>
      <c r="C55" s="31" t="s">
        <v>13</v>
      </c>
      <c r="D55" s="31" t="s">
        <v>49</v>
      </c>
      <c r="E55" s="32" t="s">
        <v>175</v>
      </c>
      <c r="F55" s="32" t="s">
        <v>29</v>
      </c>
      <c r="G55" s="33">
        <f>SUM(H55:J55)</f>
        <v>16.5</v>
      </c>
      <c r="H55" s="136"/>
      <c r="I55" s="143">
        <v>16.5</v>
      </c>
      <c r="J55" s="188"/>
    </row>
    <row r="56" spans="1:10" s="43" customFormat="1" ht="102">
      <c r="A56" s="44" t="s">
        <v>166</v>
      </c>
      <c r="B56" s="45">
        <v>800</v>
      </c>
      <c r="C56" s="46" t="s">
        <v>13</v>
      </c>
      <c r="D56" s="46" t="s">
        <v>49</v>
      </c>
      <c r="E56" s="26" t="s">
        <v>164</v>
      </c>
      <c r="F56" s="47"/>
      <c r="G56" s="48">
        <f t="shared" si="2"/>
        <v>291.164</v>
      </c>
      <c r="H56" s="133">
        <f t="shared" si="2"/>
        <v>305.364</v>
      </c>
      <c r="I56" s="142">
        <f t="shared" si="2"/>
        <v>0</v>
      </c>
      <c r="J56" s="187">
        <f t="shared" si="2"/>
        <v>-14.2</v>
      </c>
    </row>
    <row r="57" spans="1:10" s="43" customFormat="1" ht="51">
      <c r="A57" s="29" t="s">
        <v>18</v>
      </c>
      <c r="B57" s="49">
        <v>800</v>
      </c>
      <c r="C57" s="31" t="s">
        <v>13</v>
      </c>
      <c r="D57" s="31" t="s">
        <v>49</v>
      </c>
      <c r="E57" s="32" t="s">
        <v>165</v>
      </c>
      <c r="F57" s="32" t="s">
        <v>19</v>
      </c>
      <c r="G57" s="33">
        <f>SUM(H57:J57)</f>
        <v>291.164</v>
      </c>
      <c r="H57" s="136">
        <v>305.364</v>
      </c>
      <c r="I57" s="143"/>
      <c r="J57" s="188">
        <v>-14.2</v>
      </c>
    </row>
    <row r="58" spans="1:10" ht="15.75">
      <c r="A58" s="51" t="s">
        <v>51</v>
      </c>
      <c r="B58" s="15" t="s">
        <v>28</v>
      </c>
      <c r="C58" s="13" t="s">
        <v>15</v>
      </c>
      <c r="D58" s="14"/>
      <c r="E58" s="52"/>
      <c r="F58" s="52"/>
      <c r="G58" s="53">
        <f aca="true" t="shared" si="3" ref="G58:J59">SUM(G59)</f>
        <v>208.67999999999998</v>
      </c>
      <c r="H58" s="134">
        <f t="shared" si="3"/>
        <v>208.67999999999998</v>
      </c>
      <c r="I58" s="138">
        <f t="shared" si="3"/>
        <v>0</v>
      </c>
      <c r="J58" s="181">
        <f t="shared" si="3"/>
        <v>0</v>
      </c>
    </row>
    <row r="59" spans="1:10" ht="12.75">
      <c r="A59" s="17" t="s">
        <v>52</v>
      </c>
      <c r="B59" s="18">
        <v>800</v>
      </c>
      <c r="C59" s="19" t="s">
        <v>15</v>
      </c>
      <c r="D59" s="19" t="s">
        <v>21</v>
      </c>
      <c r="E59" s="20"/>
      <c r="F59" s="20"/>
      <c r="G59" s="21">
        <f t="shared" si="3"/>
        <v>208.67999999999998</v>
      </c>
      <c r="H59" s="130">
        <f t="shared" si="3"/>
        <v>208.67999999999998</v>
      </c>
      <c r="I59" s="139">
        <f t="shared" si="3"/>
        <v>0</v>
      </c>
      <c r="J59" s="182">
        <f t="shared" si="3"/>
        <v>0</v>
      </c>
    </row>
    <row r="60" spans="1:10" ht="78" customHeight="1">
      <c r="A60" s="54" t="s">
        <v>152</v>
      </c>
      <c r="B60" s="55">
        <v>800</v>
      </c>
      <c r="C60" s="25" t="s">
        <v>15</v>
      </c>
      <c r="D60" s="25" t="s">
        <v>21</v>
      </c>
      <c r="E60" s="26" t="s">
        <v>53</v>
      </c>
      <c r="F60" s="26"/>
      <c r="G60" s="56">
        <f>G61+G62</f>
        <v>208.67999999999998</v>
      </c>
      <c r="H60" s="135">
        <f>H61+H62</f>
        <v>208.67999999999998</v>
      </c>
      <c r="I60" s="143">
        <f>I61+I62</f>
        <v>0</v>
      </c>
      <c r="J60" s="188">
        <f>J61+J62</f>
        <v>0</v>
      </c>
    </row>
    <row r="61" spans="1:10" ht="51">
      <c r="A61" s="29" t="s">
        <v>18</v>
      </c>
      <c r="B61" s="57">
        <v>800</v>
      </c>
      <c r="C61" s="31" t="s">
        <v>15</v>
      </c>
      <c r="D61" s="31" t="s">
        <v>21</v>
      </c>
      <c r="E61" s="32" t="s">
        <v>53</v>
      </c>
      <c r="F61" s="32" t="s">
        <v>19</v>
      </c>
      <c r="G61" s="33">
        <f>SUM(H61:J61)</f>
        <v>176.2</v>
      </c>
      <c r="H61" s="136">
        <v>176.2</v>
      </c>
      <c r="I61" s="143"/>
      <c r="J61" s="188"/>
    </row>
    <row r="62" spans="1:10" s="34" customFormat="1" ht="25.5">
      <c r="A62" s="29" t="s">
        <v>27</v>
      </c>
      <c r="B62" s="57">
        <v>800</v>
      </c>
      <c r="C62" s="31" t="s">
        <v>15</v>
      </c>
      <c r="D62" s="31" t="s">
        <v>21</v>
      </c>
      <c r="E62" s="32" t="s">
        <v>53</v>
      </c>
      <c r="F62" s="32" t="s">
        <v>29</v>
      </c>
      <c r="G62" s="33">
        <f>SUM(H62:J62)</f>
        <v>32.48</v>
      </c>
      <c r="H62" s="136">
        <v>32.48</v>
      </c>
      <c r="I62" s="143"/>
      <c r="J62" s="188"/>
    </row>
    <row r="63" spans="1:10" ht="31.5">
      <c r="A63" s="51" t="s">
        <v>54</v>
      </c>
      <c r="B63" s="15" t="s">
        <v>28</v>
      </c>
      <c r="C63" s="13" t="s">
        <v>21</v>
      </c>
      <c r="D63" s="14"/>
      <c r="E63" s="52"/>
      <c r="F63" s="52"/>
      <c r="G63" s="16">
        <f>SUM(G64)</f>
        <v>747.1</v>
      </c>
      <c r="H63" s="129">
        <f>SUM(H64)</f>
        <v>895</v>
      </c>
      <c r="I63" s="138">
        <f>SUM(I64)</f>
        <v>0</v>
      </c>
      <c r="J63" s="181">
        <f>SUM(J64)</f>
        <v>-147.9</v>
      </c>
    </row>
    <row r="64" spans="1:10" ht="12.75">
      <c r="A64" s="37" t="s">
        <v>55</v>
      </c>
      <c r="B64" s="20" t="s">
        <v>28</v>
      </c>
      <c r="C64" s="19" t="s">
        <v>21</v>
      </c>
      <c r="D64" s="20" t="s">
        <v>56</v>
      </c>
      <c r="E64" s="20"/>
      <c r="F64" s="20"/>
      <c r="G64" s="21">
        <f aca="true" t="shared" si="4" ref="G64:J65">G65</f>
        <v>747.1</v>
      </c>
      <c r="H64" s="130">
        <f t="shared" si="4"/>
        <v>895</v>
      </c>
      <c r="I64" s="139">
        <f t="shared" si="4"/>
        <v>0</v>
      </c>
      <c r="J64" s="182">
        <f t="shared" si="4"/>
        <v>-147.9</v>
      </c>
    </row>
    <row r="65" spans="1:10" ht="52.5" customHeight="1">
      <c r="A65" s="35" t="s">
        <v>57</v>
      </c>
      <c r="B65" s="24">
        <v>800</v>
      </c>
      <c r="C65" s="25" t="s">
        <v>21</v>
      </c>
      <c r="D65" s="26" t="s">
        <v>56</v>
      </c>
      <c r="E65" s="26" t="s">
        <v>58</v>
      </c>
      <c r="F65" s="26"/>
      <c r="G65" s="56">
        <f t="shared" si="4"/>
        <v>747.1</v>
      </c>
      <c r="H65" s="135">
        <f t="shared" si="4"/>
        <v>895</v>
      </c>
      <c r="I65" s="143">
        <f t="shared" si="4"/>
        <v>0</v>
      </c>
      <c r="J65" s="188">
        <f t="shared" si="4"/>
        <v>-147.9</v>
      </c>
    </row>
    <row r="66" spans="1:10" s="34" customFormat="1" ht="26.25" customHeight="1">
      <c r="A66" s="29" t="s">
        <v>27</v>
      </c>
      <c r="B66" s="30">
        <v>800</v>
      </c>
      <c r="C66" s="31" t="s">
        <v>21</v>
      </c>
      <c r="D66" s="32" t="s">
        <v>56</v>
      </c>
      <c r="E66" s="32" t="s">
        <v>58</v>
      </c>
      <c r="F66" s="32" t="s">
        <v>29</v>
      </c>
      <c r="G66" s="33">
        <f>SUM(H66:J66)</f>
        <v>747.1</v>
      </c>
      <c r="H66" s="136">
        <v>895</v>
      </c>
      <c r="I66" s="143"/>
      <c r="J66" s="188">
        <v>-147.9</v>
      </c>
    </row>
    <row r="67" spans="1:10" ht="15.75">
      <c r="A67" s="58" t="s">
        <v>59</v>
      </c>
      <c r="B67" s="12">
        <v>800</v>
      </c>
      <c r="C67" s="13" t="s">
        <v>25</v>
      </c>
      <c r="D67" s="15"/>
      <c r="E67" s="15"/>
      <c r="F67" s="15"/>
      <c r="G67" s="16">
        <f>G68+G73</f>
        <v>3839.742</v>
      </c>
      <c r="H67" s="129">
        <f>H68+H73</f>
        <v>3839.742</v>
      </c>
      <c r="I67" s="138">
        <f>I68+I73</f>
        <v>0</v>
      </c>
      <c r="J67" s="181">
        <f>J68+J73</f>
        <v>0</v>
      </c>
    </row>
    <row r="68" spans="1:10" s="59" customFormat="1" ht="12.75">
      <c r="A68" s="37" t="s">
        <v>60</v>
      </c>
      <c r="B68" s="18">
        <v>800</v>
      </c>
      <c r="C68" s="19" t="s">
        <v>25</v>
      </c>
      <c r="D68" s="20" t="s">
        <v>61</v>
      </c>
      <c r="E68" s="20"/>
      <c r="F68" s="20"/>
      <c r="G68" s="21">
        <f>G69+G76+G71</f>
        <v>3364.742</v>
      </c>
      <c r="H68" s="130">
        <f>H69+H76+H71</f>
        <v>3364.742</v>
      </c>
      <c r="I68" s="139">
        <f>I69+I76+I71</f>
        <v>0</v>
      </c>
      <c r="J68" s="182">
        <f>J69+J76+J71</f>
        <v>0</v>
      </c>
    </row>
    <row r="69" spans="1:10" s="28" customFormat="1" ht="51">
      <c r="A69" s="38" t="s">
        <v>62</v>
      </c>
      <c r="B69" s="24">
        <v>800</v>
      </c>
      <c r="C69" s="25" t="s">
        <v>25</v>
      </c>
      <c r="D69" s="26" t="s">
        <v>61</v>
      </c>
      <c r="E69" s="60" t="s">
        <v>63</v>
      </c>
      <c r="F69" s="26"/>
      <c r="G69" s="56">
        <f>G70</f>
        <v>3364.742</v>
      </c>
      <c r="H69" s="135">
        <f>H70</f>
        <v>3364.742</v>
      </c>
      <c r="I69" s="143">
        <f>I70</f>
        <v>0</v>
      </c>
      <c r="J69" s="188">
        <f>J70</f>
        <v>0</v>
      </c>
    </row>
    <row r="70" spans="1:10" s="34" customFormat="1" ht="12.75">
      <c r="A70" s="36" t="s">
        <v>40</v>
      </c>
      <c r="B70" s="30">
        <v>800</v>
      </c>
      <c r="C70" s="31" t="s">
        <v>25</v>
      </c>
      <c r="D70" s="32" t="s">
        <v>61</v>
      </c>
      <c r="E70" s="61" t="s">
        <v>63</v>
      </c>
      <c r="F70" s="32" t="s">
        <v>41</v>
      </c>
      <c r="G70" s="33">
        <f>SUM(H70:J70)</f>
        <v>3364.742</v>
      </c>
      <c r="H70" s="136">
        <v>3364.742</v>
      </c>
      <c r="I70" s="145"/>
      <c r="J70" s="188"/>
    </row>
    <row r="71" spans="1:10" s="34" customFormat="1" ht="63.75" hidden="1">
      <c r="A71" s="38" t="s">
        <v>64</v>
      </c>
      <c r="B71" s="24">
        <v>800</v>
      </c>
      <c r="C71" s="25" t="s">
        <v>25</v>
      </c>
      <c r="D71" s="26" t="s">
        <v>61</v>
      </c>
      <c r="E71" s="60" t="s">
        <v>65</v>
      </c>
      <c r="F71" s="26"/>
      <c r="G71" s="56">
        <f>G72</f>
        <v>0</v>
      </c>
      <c r="H71" s="135">
        <f>H72</f>
        <v>0</v>
      </c>
      <c r="I71" s="143">
        <f>I72</f>
        <v>0</v>
      </c>
      <c r="J71" s="188">
        <f>J72</f>
        <v>0</v>
      </c>
    </row>
    <row r="72" spans="1:10" s="34" customFormat="1" ht="12.75" hidden="1">
      <c r="A72" s="36" t="s">
        <v>40</v>
      </c>
      <c r="B72" s="30">
        <v>800</v>
      </c>
      <c r="C72" s="31" t="s">
        <v>25</v>
      </c>
      <c r="D72" s="32" t="s">
        <v>61</v>
      </c>
      <c r="E72" s="61" t="s">
        <v>65</v>
      </c>
      <c r="F72" s="32" t="s">
        <v>41</v>
      </c>
      <c r="G72" s="33">
        <f>SUM(H72:J72)</f>
        <v>0</v>
      </c>
      <c r="H72" s="136"/>
      <c r="I72" s="143"/>
      <c r="J72" s="188"/>
    </row>
    <row r="73" spans="1:10" s="59" customFormat="1" ht="12.75">
      <c r="A73" s="62" t="s">
        <v>66</v>
      </c>
      <c r="B73" s="18">
        <v>800</v>
      </c>
      <c r="C73" s="19" t="s">
        <v>25</v>
      </c>
      <c r="D73" s="20" t="s">
        <v>67</v>
      </c>
      <c r="E73" s="20"/>
      <c r="F73" s="20"/>
      <c r="G73" s="21">
        <f aca="true" t="shared" si="5" ref="G73:J74">G74</f>
        <v>475</v>
      </c>
      <c r="H73" s="130">
        <f t="shared" si="5"/>
        <v>475</v>
      </c>
      <c r="I73" s="139">
        <f t="shared" si="5"/>
        <v>0</v>
      </c>
      <c r="J73" s="182">
        <f t="shared" si="5"/>
        <v>0</v>
      </c>
    </row>
    <row r="74" spans="1:10" s="28" customFormat="1" ht="63.75">
      <c r="A74" s="38" t="s">
        <v>68</v>
      </c>
      <c r="B74" s="24">
        <v>800</v>
      </c>
      <c r="C74" s="25" t="s">
        <v>25</v>
      </c>
      <c r="D74" s="26" t="s">
        <v>67</v>
      </c>
      <c r="E74" s="26" t="s">
        <v>69</v>
      </c>
      <c r="F74" s="26"/>
      <c r="G74" s="56">
        <f t="shared" si="5"/>
        <v>475</v>
      </c>
      <c r="H74" s="135">
        <f t="shared" si="5"/>
        <v>475</v>
      </c>
      <c r="I74" s="143">
        <f t="shared" si="5"/>
        <v>0</v>
      </c>
      <c r="J74" s="188">
        <f t="shared" si="5"/>
        <v>0</v>
      </c>
    </row>
    <row r="75" spans="1:10" s="34" customFormat="1" ht="12.75">
      <c r="A75" s="36" t="s">
        <v>40</v>
      </c>
      <c r="B75" s="30">
        <v>800</v>
      </c>
      <c r="C75" s="31" t="s">
        <v>25</v>
      </c>
      <c r="D75" s="32" t="s">
        <v>67</v>
      </c>
      <c r="E75" s="32" t="s">
        <v>69</v>
      </c>
      <c r="F75" s="32" t="s">
        <v>41</v>
      </c>
      <c r="G75" s="33">
        <f>SUM(H75:J75)</f>
        <v>475</v>
      </c>
      <c r="H75" s="136">
        <v>475</v>
      </c>
      <c r="I75" s="143"/>
      <c r="J75" s="188"/>
    </row>
    <row r="76" spans="1:10" s="28" customFormat="1" ht="63.75" hidden="1">
      <c r="A76" s="38" t="s">
        <v>64</v>
      </c>
      <c r="B76" s="24">
        <v>800</v>
      </c>
      <c r="C76" s="25" t="s">
        <v>25</v>
      </c>
      <c r="D76" s="26" t="s">
        <v>61</v>
      </c>
      <c r="E76" s="60" t="s">
        <v>65</v>
      </c>
      <c r="F76" s="26"/>
      <c r="G76" s="56">
        <f>G77</f>
        <v>0</v>
      </c>
      <c r="H76" s="135">
        <f>H77</f>
        <v>0</v>
      </c>
      <c r="I76" s="143">
        <f>I77</f>
        <v>0</v>
      </c>
      <c r="J76" s="188">
        <f>J77</f>
        <v>0</v>
      </c>
    </row>
    <row r="77" spans="1:10" s="34" customFormat="1" ht="12.75" hidden="1">
      <c r="A77" s="36" t="s">
        <v>40</v>
      </c>
      <c r="B77" s="30">
        <v>800</v>
      </c>
      <c r="C77" s="31" t="s">
        <v>25</v>
      </c>
      <c r="D77" s="32" t="s">
        <v>61</v>
      </c>
      <c r="E77" s="61" t="s">
        <v>65</v>
      </c>
      <c r="F77" s="32" t="s">
        <v>41</v>
      </c>
      <c r="G77" s="50"/>
      <c r="H77" s="136"/>
      <c r="I77" s="143"/>
      <c r="J77" s="188"/>
    </row>
    <row r="78" spans="1:10" ht="15.75">
      <c r="A78" s="51" t="s">
        <v>70</v>
      </c>
      <c r="B78" s="15" t="s">
        <v>28</v>
      </c>
      <c r="C78" s="13" t="s">
        <v>71</v>
      </c>
      <c r="D78" s="14"/>
      <c r="E78" s="15"/>
      <c r="F78" s="15"/>
      <c r="G78" s="16">
        <f>SUM(G89+G79+G82)</f>
        <v>13407.552</v>
      </c>
      <c r="H78" s="129">
        <f>SUM(H89+H79+H82)</f>
        <v>14915.952000000001</v>
      </c>
      <c r="I78" s="138">
        <f>SUM(I89+I79+I82)</f>
        <v>0</v>
      </c>
      <c r="J78" s="181">
        <f>SUM(J89+J79+J82)</f>
        <v>-1508.4</v>
      </c>
    </row>
    <row r="79" spans="1:10" ht="13.5" customHeight="1" hidden="1">
      <c r="A79" s="37" t="s">
        <v>72</v>
      </c>
      <c r="B79" s="20" t="s">
        <v>28</v>
      </c>
      <c r="C79" s="19" t="s">
        <v>71</v>
      </c>
      <c r="D79" s="19" t="s">
        <v>13</v>
      </c>
      <c r="E79" s="20"/>
      <c r="F79" s="20"/>
      <c r="G79" s="21">
        <f aca="true" t="shared" si="6" ref="G79:J80">G80</f>
        <v>0</v>
      </c>
      <c r="H79" s="130">
        <f t="shared" si="6"/>
        <v>250</v>
      </c>
      <c r="I79" s="139">
        <f t="shared" si="6"/>
        <v>0</v>
      </c>
      <c r="J79" s="182">
        <f t="shared" si="6"/>
        <v>-250</v>
      </c>
    </row>
    <row r="80" spans="1:10" ht="67.5" customHeight="1" hidden="1">
      <c r="A80" s="38" t="s">
        <v>73</v>
      </c>
      <c r="B80" s="26" t="s">
        <v>28</v>
      </c>
      <c r="C80" s="25" t="s">
        <v>71</v>
      </c>
      <c r="D80" s="25" t="s">
        <v>13</v>
      </c>
      <c r="E80" s="26" t="s">
        <v>74</v>
      </c>
      <c r="F80" s="26"/>
      <c r="G80" s="56">
        <f t="shared" si="6"/>
        <v>0</v>
      </c>
      <c r="H80" s="135">
        <f t="shared" si="6"/>
        <v>250</v>
      </c>
      <c r="I80" s="143">
        <f t="shared" si="6"/>
        <v>0</v>
      </c>
      <c r="J80" s="188">
        <f t="shared" si="6"/>
        <v>-250</v>
      </c>
    </row>
    <row r="81" spans="1:10" ht="26.25" customHeight="1" hidden="1">
      <c r="A81" s="29" t="s">
        <v>27</v>
      </c>
      <c r="B81" s="32" t="s">
        <v>28</v>
      </c>
      <c r="C81" s="31" t="s">
        <v>71</v>
      </c>
      <c r="D81" s="31" t="s">
        <v>13</v>
      </c>
      <c r="E81" s="32" t="s">
        <v>74</v>
      </c>
      <c r="F81" s="32" t="s">
        <v>29</v>
      </c>
      <c r="G81" s="33">
        <f>SUM(H81:J81)</f>
        <v>0</v>
      </c>
      <c r="H81" s="136">
        <v>250</v>
      </c>
      <c r="I81" s="143"/>
      <c r="J81" s="188">
        <v>-250</v>
      </c>
    </row>
    <row r="82" spans="1:10" ht="13.5" customHeight="1">
      <c r="A82" s="37" t="s">
        <v>75</v>
      </c>
      <c r="B82" s="20" t="s">
        <v>28</v>
      </c>
      <c r="C82" s="19" t="s">
        <v>71</v>
      </c>
      <c r="D82" s="19" t="s">
        <v>15</v>
      </c>
      <c r="E82" s="20"/>
      <c r="F82" s="20"/>
      <c r="G82" s="21">
        <f>G83+G85+G87</f>
        <v>851</v>
      </c>
      <c r="H82" s="130">
        <f>H83+H85+H87</f>
        <v>851</v>
      </c>
      <c r="I82" s="139">
        <f>I83+I85+I87</f>
        <v>0</v>
      </c>
      <c r="J82" s="182">
        <f>J83+J85+J87</f>
        <v>0</v>
      </c>
    </row>
    <row r="83" spans="1:10" ht="51">
      <c r="A83" s="38" t="s">
        <v>76</v>
      </c>
      <c r="B83" s="26" t="s">
        <v>28</v>
      </c>
      <c r="C83" s="25" t="s">
        <v>71</v>
      </c>
      <c r="D83" s="25" t="s">
        <v>15</v>
      </c>
      <c r="E83" s="26" t="s">
        <v>77</v>
      </c>
      <c r="F83" s="26"/>
      <c r="G83" s="56">
        <f>G84</f>
        <v>851</v>
      </c>
      <c r="H83" s="135">
        <f>H84</f>
        <v>851</v>
      </c>
      <c r="I83" s="143">
        <f>I84</f>
        <v>0</v>
      </c>
      <c r="J83" s="188">
        <f>J84</f>
        <v>0</v>
      </c>
    </row>
    <row r="84" spans="1:10" s="34" customFormat="1" ht="12.75">
      <c r="A84" s="36" t="s">
        <v>40</v>
      </c>
      <c r="B84" s="32" t="s">
        <v>28</v>
      </c>
      <c r="C84" s="31" t="s">
        <v>71</v>
      </c>
      <c r="D84" s="31" t="s">
        <v>15</v>
      </c>
      <c r="E84" s="32" t="s">
        <v>77</v>
      </c>
      <c r="F84" s="32" t="s">
        <v>41</v>
      </c>
      <c r="G84" s="33">
        <f>SUM(H84:J84)</f>
        <v>851</v>
      </c>
      <c r="H84" s="136">
        <v>851</v>
      </c>
      <c r="I84" s="143"/>
      <c r="J84" s="188"/>
    </row>
    <row r="85" spans="1:10" s="34" customFormat="1" ht="51" hidden="1">
      <c r="A85" s="38" t="s">
        <v>78</v>
      </c>
      <c r="B85" s="26" t="s">
        <v>28</v>
      </c>
      <c r="C85" s="25" t="s">
        <v>71</v>
      </c>
      <c r="D85" s="25" t="s">
        <v>15</v>
      </c>
      <c r="E85" s="26" t="s">
        <v>79</v>
      </c>
      <c r="F85" s="26"/>
      <c r="G85" s="56">
        <f>G86</f>
        <v>0</v>
      </c>
      <c r="H85" s="135">
        <f>H86</f>
        <v>0</v>
      </c>
      <c r="I85" s="143">
        <f>I86</f>
        <v>0</v>
      </c>
      <c r="J85" s="188">
        <f>J86</f>
        <v>0</v>
      </c>
    </row>
    <row r="86" spans="1:10" s="34" customFormat="1" ht="12.75" hidden="1">
      <c r="A86" s="36" t="s">
        <v>40</v>
      </c>
      <c r="B86" s="32" t="s">
        <v>28</v>
      </c>
      <c r="C86" s="31" t="s">
        <v>71</v>
      </c>
      <c r="D86" s="31" t="s">
        <v>15</v>
      </c>
      <c r="E86" s="32" t="s">
        <v>79</v>
      </c>
      <c r="F86" s="32" t="s">
        <v>41</v>
      </c>
      <c r="G86" s="33">
        <f>SUM(H86:J86)</f>
        <v>0</v>
      </c>
      <c r="H86" s="136"/>
      <c r="I86" s="143"/>
      <c r="J86" s="188"/>
    </row>
    <row r="87" spans="1:10" s="34" customFormat="1" ht="51" hidden="1">
      <c r="A87" s="38" t="s">
        <v>80</v>
      </c>
      <c r="B87" s="26" t="s">
        <v>28</v>
      </c>
      <c r="C87" s="25" t="s">
        <v>71</v>
      </c>
      <c r="D87" s="25" t="s">
        <v>15</v>
      </c>
      <c r="E87" s="26" t="s">
        <v>81</v>
      </c>
      <c r="F87" s="26"/>
      <c r="G87" s="56">
        <f>G88</f>
        <v>0</v>
      </c>
      <c r="H87" s="135">
        <f>H88</f>
        <v>0</v>
      </c>
      <c r="I87" s="143">
        <f>I88</f>
        <v>0</v>
      </c>
      <c r="J87" s="188">
        <f>J88</f>
        <v>0</v>
      </c>
    </row>
    <row r="88" spans="1:10" s="34" customFormat="1" ht="12.75" hidden="1">
      <c r="A88" s="36" t="s">
        <v>40</v>
      </c>
      <c r="B88" s="32" t="s">
        <v>28</v>
      </c>
      <c r="C88" s="31" t="s">
        <v>71</v>
      </c>
      <c r="D88" s="31" t="s">
        <v>15</v>
      </c>
      <c r="E88" s="32" t="s">
        <v>81</v>
      </c>
      <c r="F88" s="32" t="s">
        <v>41</v>
      </c>
      <c r="G88" s="33">
        <f>SUM(H88:J88)</f>
        <v>0</v>
      </c>
      <c r="H88" s="136"/>
      <c r="I88" s="143"/>
      <c r="J88" s="188"/>
    </row>
    <row r="89" spans="1:10" ht="12.75">
      <c r="A89" s="37" t="s">
        <v>82</v>
      </c>
      <c r="B89" s="20" t="s">
        <v>28</v>
      </c>
      <c r="C89" s="19" t="s">
        <v>71</v>
      </c>
      <c r="D89" s="19" t="s">
        <v>21</v>
      </c>
      <c r="E89" s="20"/>
      <c r="F89" s="20"/>
      <c r="G89" s="21">
        <f>SUM(G92+G94+G96+G98)+G104+G90+G100+G102</f>
        <v>12556.552</v>
      </c>
      <c r="H89" s="130">
        <f>SUM(H92+H94+H96+H98)+H104+H90+H100+H102</f>
        <v>13814.952000000001</v>
      </c>
      <c r="I89" s="130">
        <f>SUM(I92+I94+I96+I98)+I104+I90+I100+I102</f>
        <v>0</v>
      </c>
      <c r="J89" s="186">
        <f>SUM(J92+J94+J96+J98)+J104+J90+J100+J102</f>
        <v>-1258.4</v>
      </c>
    </row>
    <row r="90" spans="1:10" s="39" customFormat="1" ht="89.25" hidden="1">
      <c r="A90" s="63" t="s">
        <v>83</v>
      </c>
      <c r="B90" s="60" t="s">
        <v>28</v>
      </c>
      <c r="C90" s="64" t="s">
        <v>71</v>
      </c>
      <c r="D90" s="64" t="s">
        <v>21</v>
      </c>
      <c r="E90" s="60" t="s">
        <v>84</v>
      </c>
      <c r="F90" s="60"/>
      <c r="G90" s="56">
        <f>G91</f>
        <v>0</v>
      </c>
      <c r="H90" s="135">
        <f>H91</f>
        <v>0</v>
      </c>
      <c r="I90" s="143">
        <f>I91</f>
        <v>0</v>
      </c>
      <c r="J90" s="188">
        <f>J91</f>
        <v>0</v>
      </c>
    </row>
    <row r="91" spans="1:10" s="39" customFormat="1" ht="25.5" hidden="1">
      <c r="A91" s="65" t="s">
        <v>27</v>
      </c>
      <c r="B91" s="61" t="s">
        <v>28</v>
      </c>
      <c r="C91" s="66" t="s">
        <v>71</v>
      </c>
      <c r="D91" s="66" t="s">
        <v>21</v>
      </c>
      <c r="E91" s="61" t="s">
        <v>84</v>
      </c>
      <c r="F91" s="61" t="s">
        <v>29</v>
      </c>
      <c r="G91" s="50"/>
      <c r="H91" s="136"/>
      <c r="I91" s="143"/>
      <c r="J91" s="188"/>
    </row>
    <row r="92" spans="1:10" ht="56.25" customHeight="1">
      <c r="A92" s="67" t="s">
        <v>153</v>
      </c>
      <c r="B92" s="26" t="s">
        <v>28</v>
      </c>
      <c r="C92" s="25" t="s">
        <v>71</v>
      </c>
      <c r="D92" s="25" t="s">
        <v>21</v>
      </c>
      <c r="E92" s="26" t="s">
        <v>85</v>
      </c>
      <c r="F92" s="26"/>
      <c r="G92" s="56">
        <f>G93</f>
        <v>4136</v>
      </c>
      <c r="H92" s="135">
        <f>H93</f>
        <v>4200</v>
      </c>
      <c r="I92" s="143">
        <f>I93</f>
        <v>0</v>
      </c>
      <c r="J92" s="188">
        <f>J93</f>
        <v>-64</v>
      </c>
    </row>
    <row r="93" spans="1:10" ht="25.5">
      <c r="A93" s="29" t="s">
        <v>27</v>
      </c>
      <c r="B93" s="32" t="s">
        <v>28</v>
      </c>
      <c r="C93" s="31" t="s">
        <v>71</v>
      </c>
      <c r="D93" s="31" t="s">
        <v>21</v>
      </c>
      <c r="E93" s="32" t="s">
        <v>85</v>
      </c>
      <c r="F93" s="32" t="s">
        <v>29</v>
      </c>
      <c r="G93" s="33">
        <f>SUM(H93:J93)</f>
        <v>4136</v>
      </c>
      <c r="H93" s="136">
        <v>4200</v>
      </c>
      <c r="I93" s="143"/>
      <c r="J93" s="189">
        <f>-43.1-20.9</f>
        <v>-64</v>
      </c>
    </row>
    <row r="94" spans="1:10" ht="51">
      <c r="A94" s="67" t="s">
        <v>154</v>
      </c>
      <c r="B94" s="26" t="s">
        <v>28</v>
      </c>
      <c r="C94" s="25" t="s">
        <v>71</v>
      </c>
      <c r="D94" s="25" t="s">
        <v>21</v>
      </c>
      <c r="E94" s="26" t="s">
        <v>86</v>
      </c>
      <c r="F94" s="26"/>
      <c r="G94" s="56">
        <f>G95</f>
        <v>848.1</v>
      </c>
      <c r="H94" s="135">
        <f>H95</f>
        <v>1236</v>
      </c>
      <c r="I94" s="143">
        <f>I95</f>
        <v>0</v>
      </c>
      <c r="J94" s="189">
        <f>J95</f>
        <v>-387.9</v>
      </c>
    </row>
    <row r="95" spans="1:10" s="34" customFormat="1" ht="25.5">
      <c r="A95" s="29" t="s">
        <v>27</v>
      </c>
      <c r="B95" s="32" t="s">
        <v>28</v>
      </c>
      <c r="C95" s="31" t="s">
        <v>71</v>
      </c>
      <c r="D95" s="31" t="s">
        <v>21</v>
      </c>
      <c r="E95" s="32" t="s">
        <v>86</v>
      </c>
      <c r="F95" s="32" t="s">
        <v>29</v>
      </c>
      <c r="G95" s="33">
        <f>SUM(H95:J95)</f>
        <v>848.1</v>
      </c>
      <c r="H95" s="136">
        <v>1236</v>
      </c>
      <c r="I95" s="143"/>
      <c r="J95" s="189">
        <v>-387.9</v>
      </c>
    </row>
    <row r="96" spans="1:10" ht="63.75">
      <c r="A96" s="67" t="s">
        <v>155</v>
      </c>
      <c r="B96" s="26" t="s">
        <v>28</v>
      </c>
      <c r="C96" s="25" t="s">
        <v>71</v>
      </c>
      <c r="D96" s="25" t="s">
        <v>21</v>
      </c>
      <c r="E96" s="26" t="s">
        <v>87</v>
      </c>
      <c r="F96" s="26"/>
      <c r="G96" s="56">
        <f>G97</f>
        <v>494.1</v>
      </c>
      <c r="H96" s="135">
        <f>H97</f>
        <v>500</v>
      </c>
      <c r="I96" s="143">
        <f>I97</f>
        <v>0</v>
      </c>
      <c r="J96" s="189">
        <f>J97</f>
        <v>-5.9</v>
      </c>
    </row>
    <row r="97" spans="1:10" s="34" customFormat="1" ht="25.5">
      <c r="A97" s="29" t="s">
        <v>27</v>
      </c>
      <c r="B97" s="32" t="s">
        <v>28</v>
      </c>
      <c r="C97" s="31" t="s">
        <v>71</v>
      </c>
      <c r="D97" s="31" t="s">
        <v>21</v>
      </c>
      <c r="E97" s="32" t="s">
        <v>87</v>
      </c>
      <c r="F97" s="32" t="s">
        <v>29</v>
      </c>
      <c r="G97" s="33">
        <f>SUM(H97:J97)</f>
        <v>494.1</v>
      </c>
      <c r="H97" s="136">
        <v>500</v>
      </c>
      <c r="I97" s="143"/>
      <c r="J97" s="189">
        <f>-2.9-3</f>
        <v>-5.9</v>
      </c>
    </row>
    <row r="98" spans="1:10" ht="63.75">
      <c r="A98" s="23" t="s">
        <v>156</v>
      </c>
      <c r="B98" s="26" t="s">
        <v>28</v>
      </c>
      <c r="C98" s="25" t="s">
        <v>71</v>
      </c>
      <c r="D98" s="25" t="s">
        <v>21</v>
      </c>
      <c r="E98" s="26" t="s">
        <v>88</v>
      </c>
      <c r="F98" s="26"/>
      <c r="G98" s="56">
        <f>G99</f>
        <v>4676.598999999999</v>
      </c>
      <c r="H98" s="135">
        <f>H99</f>
        <v>5477.199</v>
      </c>
      <c r="I98" s="143">
        <f>I99</f>
        <v>0</v>
      </c>
      <c r="J98" s="189">
        <f>J99</f>
        <v>-800.6</v>
      </c>
    </row>
    <row r="99" spans="1:10" ht="25.5">
      <c r="A99" s="29" t="s">
        <v>27</v>
      </c>
      <c r="B99" s="32" t="s">
        <v>28</v>
      </c>
      <c r="C99" s="31" t="s">
        <v>71</v>
      </c>
      <c r="D99" s="31" t="s">
        <v>21</v>
      </c>
      <c r="E99" s="32" t="s">
        <v>88</v>
      </c>
      <c r="F99" s="32" t="s">
        <v>29</v>
      </c>
      <c r="G99" s="33">
        <f>SUM(H99:J99)</f>
        <v>4676.598999999999</v>
      </c>
      <c r="H99" s="136">
        <v>5477.199</v>
      </c>
      <c r="I99" s="143"/>
      <c r="J99" s="189">
        <f>-8.5-92.1-700</f>
        <v>-800.6</v>
      </c>
    </row>
    <row r="100" spans="1:10" ht="76.5">
      <c r="A100" s="68" t="s">
        <v>157</v>
      </c>
      <c r="B100" s="146" t="s">
        <v>28</v>
      </c>
      <c r="C100" s="147" t="s">
        <v>71</v>
      </c>
      <c r="D100" s="147" t="s">
        <v>21</v>
      </c>
      <c r="E100" s="146" t="s">
        <v>163</v>
      </c>
      <c r="F100" s="32"/>
      <c r="G100" s="56">
        <f>G101</f>
        <v>2401.753</v>
      </c>
      <c r="H100" s="135">
        <f>H101</f>
        <v>2401.753</v>
      </c>
      <c r="I100" s="143">
        <f>I101</f>
        <v>0</v>
      </c>
      <c r="J100" s="189">
        <f>J101</f>
        <v>0</v>
      </c>
    </row>
    <row r="101" spans="1:10" ht="25.5">
      <c r="A101" s="29" t="s">
        <v>27</v>
      </c>
      <c r="B101" s="148" t="s">
        <v>28</v>
      </c>
      <c r="C101" s="149" t="s">
        <v>71</v>
      </c>
      <c r="D101" s="149" t="s">
        <v>21</v>
      </c>
      <c r="E101" s="148" t="s">
        <v>163</v>
      </c>
      <c r="F101" s="32" t="s">
        <v>29</v>
      </c>
      <c r="G101" s="33">
        <f>SUM(H101:J101)</f>
        <v>2401.753</v>
      </c>
      <c r="H101" s="136">
        <v>2401.753</v>
      </c>
      <c r="I101" s="143"/>
      <c r="J101" s="188"/>
    </row>
    <row r="102" spans="1:10" ht="78" customHeight="1" hidden="1">
      <c r="A102" s="68" t="s">
        <v>158</v>
      </c>
      <c r="B102" s="146" t="s">
        <v>28</v>
      </c>
      <c r="C102" s="147" t="s">
        <v>71</v>
      </c>
      <c r="D102" s="147" t="s">
        <v>21</v>
      </c>
      <c r="E102" s="146" t="s">
        <v>138</v>
      </c>
      <c r="F102" s="32"/>
      <c r="G102" s="56">
        <f>G103</f>
        <v>0</v>
      </c>
      <c r="H102" s="135">
        <f>H103</f>
        <v>0</v>
      </c>
      <c r="I102" s="143">
        <f>I103</f>
        <v>0</v>
      </c>
      <c r="J102" s="188">
        <f>J103</f>
        <v>0</v>
      </c>
    </row>
    <row r="103" spans="1:10" ht="25.5" hidden="1">
      <c r="A103" s="29" t="s">
        <v>27</v>
      </c>
      <c r="B103" s="148" t="s">
        <v>28</v>
      </c>
      <c r="C103" s="149" t="s">
        <v>71</v>
      </c>
      <c r="D103" s="149" t="s">
        <v>21</v>
      </c>
      <c r="E103" s="148" t="s">
        <v>138</v>
      </c>
      <c r="F103" s="32" t="s">
        <v>29</v>
      </c>
      <c r="G103" s="33">
        <f>SUM(H103:J103)</f>
        <v>0</v>
      </c>
      <c r="H103" s="136"/>
      <c r="I103" s="143"/>
      <c r="J103" s="188"/>
    </row>
    <row r="104" spans="1:10" s="28" customFormat="1" ht="51" hidden="1">
      <c r="A104" s="68" t="s">
        <v>89</v>
      </c>
      <c r="B104" s="26" t="s">
        <v>28</v>
      </c>
      <c r="C104" s="25" t="s">
        <v>71</v>
      </c>
      <c r="D104" s="25" t="s">
        <v>21</v>
      </c>
      <c r="E104" s="26" t="s">
        <v>90</v>
      </c>
      <c r="F104" s="26"/>
      <c r="G104" s="56">
        <f>G105</f>
        <v>0</v>
      </c>
      <c r="H104" s="135">
        <f>H105</f>
        <v>0</v>
      </c>
      <c r="I104" s="143">
        <f>I105</f>
        <v>0</v>
      </c>
      <c r="J104" s="188">
        <f>J105</f>
        <v>0</v>
      </c>
    </row>
    <row r="105" spans="1:10" s="34" customFormat="1" ht="12.75" hidden="1">
      <c r="A105" s="29" t="s">
        <v>40</v>
      </c>
      <c r="B105" s="32" t="s">
        <v>28</v>
      </c>
      <c r="C105" s="31" t="s">
        <v>71</v>
      </c>
      <c r="D105" s="31" t="s">
        <v>21</v>
      </c>
      <c r="E105" s="32" t="s">
        <v>90</v>
      </c>
      <c r="F105" s="32" t="s">
        <v>41</v>
      </c>
      <c r="G105" s="50"/>
      <c r="H105" s="136"/>
      <c r="I105" s="143"/>
      <c r="J105" s="188"/>
    </row>
    <row r="106" spans="1:10" s="69" customFormat="1" ht="15.75">
      <c r="A106" s="58" t="s">
        <v>91</v>
      </c>
      <c r="B106" s="15" t="s">
        <v>28</v>
      </c>
      <c r="C106" s="13" t="s">
        <v>92</v>
      </c>
      <c r="D106" s="13"/>
      <c r="E106" s="15"/>
      <c r="F106" s="15"/>
      <c r="G106" s="16">
        <f>G107</f>
        <v>4429.4</v>
      </c>
      <c r="H106" s="129">
        <f>H107</f>
        <v>3729.4</v>
      </c>
      <c r="I106" s="138">
        <f>I107</f>
        <v>0</v>
      </c>
      <c r="J106" s="181">
        <f>J107</f>
        <v>700</v>
      </c>
    </row>
    <row r="107" spans="1:10" s="59" customFormat="1" ht="12.75">
      <c r="A107" s="70" t="s">
        <v>93</v>
      </c>
      <c r="B107" s="20" t="s">
        <v>28</v>
      </c>
      <c r="C107" s="19" t="s">
        <v>92</v>
      </c>
      <c r="D107" s="19" t="s">
        <v>13</v>
      </c>
      <c r="E107" s="20"/>
      <c r="F107" s="20"/>
      <c r="G107" s="21">
        <f>G108+G110</f>
        <v>4429.4</v>
      </c>
      <c r="H107" s="130">
        <f>H108+H110</f>
        <v>3729.4</v>
      </c>
      <c r="I107" s="139">
        <f>I108+I110</f>
        <v>0</v>
      </c>
      <c r="J107" s="182">
        <f>J108+J110</f>
        <v>700</v>
      </c>
    </row>
    <row r="108" spans="1:10" s="28" customFormat="1" ht="51">
      <c r="A108" s="38" t="s">
        <v>94</v>
      </c>
      <c r="B108" s="26" t="s">
        <v>28</v>
      </c>
      <c r="C108" s="25" t="s">
        <v>92</v>
      </c>
      <c r="D108" s="25" t="s">
        <v>13</v>
      </c>
      <c r="E108" s="26" t="s">
        <v>95</v>
      </c>
      <c r="F108" s="26"/>
      <c r="G108" s="56">
        <f>G109</f>
        <v>2629.4</v>
      </c>
      <c r="H108" s="135">
        <f>H109</f>
        <v>2279.4</v>
      </c>
      <c r="I108" s="143">
        <f>I109</f>
        <v>0</v>
      </c>
      <c r="J108" s="188">
        <f>J109</f>
        <v>350</v>
      </c>
    </row>
    <row r="109" spans="1:10" s="34" customFormat="1" ht="12.75">
      <c r="A109" s="36" t="s">
        <v>40</v>
      </c>
      <c r="B109" s="32" t="s">
        <v>28</v>
      </c>
      <c r="C109" s="31" t="s">
        <v>92</v>
      </c>
      <c r="D109" s="31" t="s">
        <v>13</v>
      </c>
      <c r="E109" s="32" t="s">
        <v>95</v>
      </c>
      <c r="F109" s="32" t="s">
        <v>41</v>
      </c>
      <c r="G109" s="33">
        <f>SUM(H109:J109)</f>
        <v>2629.4</v>
      </c>
      <c r="H109" s="136">
        <v>2279.4</v>
      </c>
      <c r="I109" s="168"/>
      <c r="J109" s="188">
        <v>350</v>
      </c>
    </row>
    <row r="110" spans="1:10" s="28" customFormat="1" ht="76.5">
      <c r="A110" s="38" t="s">
        <v>139</v>
      </c>
      <c r="B110" s="26" t="s">
        <v>28</v>
      </c>
      <c r="C110" s="25" t="s">
        <v>92</v>
      </c>
      <c r="D110" s="25" t="s">
        <v>13</v>
      </c>
      <c r="E110" s="26" t="s">
        <v>96</v>
      </c>
      <c r="F110" s="26"/>
      <c r="G110" s="56">
        <f>G111</f>
        <v>1800</v>
      </c>
      <c r="H110" s="135">
        <f>H111</f>
        <v>1450</v>
      </c>
      <c r="I110" s="143">
        <f>I111</f>
        <v>0</v>
      </c>
      <c r="J110" s="188">
        <f>J111</f>
        <v>350</v>
      </c>
    </row>
    <row r="111" spans="1:10" s="34" customFormat="1" ht="12.75">
      <c r="A111" s="36" t="s">
        <v>40</v>
      </c>
      <c r="B111" s="32" t="s">
        <v>28</v>
      </c>
      <c r="C111" s="31" t="s">
        <v>92</v>
      </c>
      <c r="D111" s="31" t="s">
        <v>13</v>
      </c>
      <c r="E111" s="32" t="s">
        <v>96</v>
      </c>
      <c r="F111" s="32" t="s">
        <v>41</v>
      </c>
      <c r="G111" s="33">
        <f>SUM(H111:J111)</f>
        <v>1800</v>
      </c>
      <c r="H111" s="136">
        <v>1450</v>
      </c>
      <c r="I111" s="143"/>
      <c r="J111" s="188">
        <v>350</v>
      </c>
    </row>
    <row r="112" spans="1:10" ht="15.75">
      <c r="A112" s="51" t="s">
        <v>97</v>
      </c>
      <c r="B112" s="15" t="s">
        <v>28</v>
      </c>
      <c r="C112" s="13" t="s">
        <v>56</v>
      </c>
      <c r="D112" s="13"/>
      <c r="E112" s="15"/>
      <c r="F112" s="15"/>
      <c r="G112" s="16">
        <f>SUM(G114)</f>
        <v>83.7</v>
      </c>
      <c r="H112" s="129">
        <f>SUM(H114)</f>
        <v>91</v>
      </c>
      <c r="I112" s="138">
        <f>SUM(I114)</f>
        <v>0</v>
      </c>
      <c r="J112" s="181">
        <f>SUM(J114)</f>
        <v>-7.3</v>
      </c>
    </row>
    <row r="113" spans="1:10" ht="12.75">
      <c r="A113" s="37" t="s">
        <v>98</v>
      </c>
      <c r="B113" s="20" t="s">
        <v>28</v>
      </c>
      <c r="C113" s="19" t="s">
        <v>56</v>
      </c>
      <c r="D113" s="19" t="s">
        <v>13</v>
      </c>
      <c r="E113" s="20"/>
      <c r="F113" s="20"/>
      <c r="G113" s="21">
        <f>SUM(G114)</f>
        <v>83.7</v>
      </c>
      <c r="H113" s="130">
        <f>SUM(H114)</f>
        <v>91</v>
      </c>
      <c r="I113" s="139">
        <f>SUM(I114)</f>
        <v>0</v>
      </c>
      <c r="J113" s="182">
        <f>SUM(J114)</f>
        <v>-7.3</v>
      </c>
    </row>
    <row r="114" spans="1:10" s="28" customFormat="1" ht="76.5">
      <c r="A114" s="23" t="s">
        <v>159</v>
      </c>
      <c r="B114" s="26" t="s">
        <v>28</v>
      </c>
      <c r="C114" s="25" t="s">
        <v>56</v>
      </c>
      <c r="D114" s="25" t="s">
        <v>13</v>
      </c>
      <c r="E114" s="26" t="s">
        <v>99</v>
      </c>
      <c r="F114" s="26"/>
      <c r="G114" s="56">
        <f>G115</f>
        <v>83.7</v>
      </c>
      <c r="H114" s="135">
        <f>H115</f>
        <v>91</v>
      </c>
      <c r="I114" s="143">
        <f>I115</f>
        <v>0</v>
      </c>
      <c r="J114" s="188">
        <f>J115</f>
        <v>-7.3</v>
      </c>
    </row>
    <row r="115" spans="1:10" s="34" customFormat="1" ht="12.75">
      <c r="A115" s="36" t="s">
        <v>34</v>
      </c>
      <c r="B115" s="32" t="s">
        <v>28</v>
      </c>
      <c r="C115" s="31" t="s">
        <v>56</v>
      </c>
      <c r="D115" s="31" t="s">
        <v>13</v>
      </c>
      <c r="E115" s="32" t="s">
        <v>99</v>
      </c>
      <c r="F115" s="32" t="s">
        <v>35</v>
      </c>
      <c r="G115" s="33">
        <f>SUM(H115:J115)</f>
        <v>83.7</v>
      </c>
      <c r="H115" s="136">
        <v>91</v>
      </c>
      <c r="I115" s="143"/>
      <c r="J115" s="188">
        <v>-7.3</v>
      </c>
    </row>
    <row r="116" spans="1:10" ht="15.75">
      <c r="A116" s="194" t="s">
        <v>100</v>
      </c>
      <c r="B116" s="194"/>
      <c r="C116" s="194"/>
      <c r="D116" s="194"/>
      <c r="E116" s="194"/>
      <c r="F116" s="194"/>
      <c r="G116" s="175">
        <f>SUM(G21+G58+G63+G78+G112+G67+G106)</f>
        <v>26602</v>
      </c>
      <c r="H116" s="137">
        <f>SUM(H21+H58+H63+H78+H112+H67+H106)</f>
        <v>28520.733</v>
      </c>
      <c r="I116" s="144">
        <f>SUM(I21+I58+I63+I78+I112+I67+I106)</f>
        <v>0</v>
      </c>
      <c r="J116" s="190">
        <f>SUM(J21+J58+J63+J78+J112+J67+J106)</f>
        <v>-1918.7330000000002</v>
      </c>
    </row>
  </sheetData>
  <sheetProtection selectLockedCells="1" selectUnlockedCells="1"/>
  <mergeCells count="17">
    <mergeCell ref="A17:G17"/>
    <mergeCell ref="A1:G1"/>
    <mergeCell ref="A2:G2"/>
    <mergeCell ref="A3:G3"/>
    <mergeCell ref="A4:G4"/>
    <mergeCell ref="A5:G5"/>
    <mergeCell ref="A10:G10"/>
    <mergeCell ref="A14:G14"/>
    <mergeCell ref="A11:G11"/>
    <mergeCell ref="A12:G12"/>
    <mergeCell ref="A6:G6"/>
    <mergeCell ref="A116:F116"/>
    <mergeCell ref="A13:G13"/>
    <mergeCell ref="A7:G7"/>
    <mergeCell ref="A8:G8"/>
    <mergeCell ref="A9:G9"/>
    <mergeCell ref="A16:G16"/>
  </mergeCells>
  <printOptions/>
  <pageMargins left="0.7479166666666667" right="0.1701388888888889" top="0.1597222222222222" bottom="0.35" header="0.5118055555555555" footer="0.2"/>
  <pageSetup fitToHeight="3" fitToWidth="1" horizontalDpi="600" verticalDpi="600" orientation="portrait" paperSize="9" scale="7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15.75390625" style="1" customWidth="1"/>
    <col min="5" max="5" width="5.625" style="1" customWidth="1"/>
    <col min="6" max="6" width="15.125" style="1" customWidth="1"/>
    <col min="7" max="16384" width="9.125" style="1" customWidth="1"/>
  </cols>
  <sheetData>
    <row r="1" spans="1:8" ht="15" customHeight="1">
      <c r="A1" s="193" t="s">
        <v>105</v>
      </c>
      <c r="B1" s="196"/>
      <c r="C1" s="196"/>
      <c r="D1" s="196"/>
      <c r="E1" s="196"/>
      <c r="F1" s="196"/>
      <c r="G1" s="71"/>
      <c r="H1"/>
    </row>
    <row r="2" spans="1:8" ht="14.25" customHeight="1">
      <c r="A2" s="193" t="s">
        <v>101</v>
      </c>
      <c r="B2" s="196"/>
      <c r="C2" s="196"/>
      <c r="D2" s="196"/>
      <c r="E2" s="196"/>
      <c r="F2" s="196"/>
      <c r="G2" s="71"/>
      <c r="H2"/>
    </row>
    <row r="3" spans="1:8" ht="14.25" customHeight="1">
      <c r="A3" s="193" t="s">
        <v>1</v>
      </c>
      <c r="B3" s="196"/>
      <c r="C3" s="196"/>
      <c r="D3" s="196"/>
      <c r="E3" s="196"/>
      <c r="F3" s="196"/>
      <c r="G3" s="71"/>
      <c r="H3"/>
    </row>
    <row r="4" spans="1:8" ht="14.25" customHeight="1">
      <c r="A4" s="193" t="s">
        <v>170</v>
      </c>
      <c r="B4" s="196"/>
      <c r="C4" s="196"/>
      <c r="D4" s="196"/>
      <c r="E4" s="196"/>
      <c r="F4" s="196"/>
      <c r="G4" s="71"/>
      <c r="H4"/>
    </row>
    <row r="5" spans="1:8" ht="14.25" customHeight="1">
      <c r="A5" s="193" t="s">
        <v>102</v>
      </c>
      <c r="B5" s="196"/>
      <c r="C5" s="196"/>
      <c r="D5" s="196"/>
      <c r="E5" s="196"/>
      <c r="F5" s="196"/>
      <c r="G5" s="71"/>
      <c r="H5"/>
    </row>
    <row r="6" spans="1:8" ht="14.25" customHeight="1">
      <c r="A6" s="193" t="s">
        <v>103</v>
      </c>
      <c r="B6" s="196"/>
      <c r="C6" s="196"/>
      <c r="D6" s="196"/>
      <c r="E6" s="196"/>
      <c r="F6" s="196"/>
      <c r="G6" s="71"/>
      <c r="H6"/>
    </row>
    <row r="7" spans="1:8" ht="14.25" customHeight="1">
      <c r="A7" s="193" t="s">
        <v>1</v>
      </c>
      <c r="B7" s="196"/>
      <c r="C7" s="196"/>
      <c r="D7" s="196"/>
      <c r="E7" s="196"/>
      <c r="F7" s="196"/>
      <c r="G7" s="71"/>
      <c r="H7"/>
    </row>
    <row r="8" spans="1:8" ht="14.25" customHeight="1">
      <c r="A8" s="193" t="s">
        <v>104</v>
      </c>
      <c r="B8" s="196"/>
      <c r="C8" s="196"/>
      <c r="D8" s="196"/>
      <c r="E8" s="196"/>
      <c r="F8" s="196"/>
      <c r="G8" s="71"/>
      <c r="H8"/>
    </row>
    <row r="9" spans="1:8" ht="14.25" customHeight="1">
      <c r="A9" s="193" t="s">
        <v>145</v>
      </c>
      <c r="B9" s="196"/>
      <c r="C9" s="196"/>
      <c r="D9" s="196"/>
      <c r="E9" s="196"/>
      <c r="F9" s="196"/>
      <c r="G9" s="71"/>
      <c r="H9"/>
    </row>
    <row r="10" spans="1:8" ht="14.25" customHeight="1">
      <c r="A10" s="193" t="s">
        <v>146</v>
      </c>
      <c r="B10" s="196"/>
      <c r="C10" s="196"/>
      <c r="D10" s="196"/>
      <c r="E10" s="196"/>
      <c r="F10" s="196"/>
      <c r="G10" s="71"/>
      <c r="H10"/>
    </row>
    <row r="11" spans="1:8" ht="14.25" customHeight="1">
      <c r="A11" s="193" t="s">
        <v>147</v>
      </c>
      <c r="B11" s="196"/>
      <c r="C11" s="196"/>
      <c r="D11" s="196"/>
      <c r="E11" s="196"/>
      <c r="F11" s="196"/>
      <c r="G11" s="71"/>
      <c r="H11"/>
    </row>
    <row r="12" spans="1:8" ht="14.25" customHeight="1">
      <c r="A12" s="193" t="s">
        <v>167</v>
      </c>
      <c r="B12" s="193"/>
      <c r="C12" s="193"/>
      <c r="D12" s="193"/>
      <c r="E12" s="193"/>
      <c r="F12" s="193"/>
      <c r="G12" s="71"/>
      <c r="H12"/>
    </row>
    <row r="13" spans="1:8" ht="14.25" customHeight="1">
      <c r="A13" s="193" t="s">
        <v>176</v>
      </c>
      <c r="B13" s="193"/>
      <c r="C13" s="193"/>
      <c r="D13" s="193"/>
      <c r="E13" s="193"/>
      <c r="F13" s="193"/>
      <c r="G13" s="73"/>
      <c r="H13"/>
    </row>
    <row r="14" spans="1:8" ht="14.25" customHeight="1" hidden="1">
      <c r="A14" s="193" t="s">
        <v>144</v>
      </c>
      <c r="B14" s="193"/>
      <c r="C14" s="193"/>
      <c r="D14" s="193"/>
      <c r="E14" s="193"/>
      <c r="F14" s="193"/>
      <c r="G14" s="73"/>
      <c r="H14"/>
    </row>
    <row r="15" spans="1:6" ht="15">
      <c r="A15" s="74"/>
      <c r="B15" s="74"/>
      <c r="C15" s="74"/>
      <c r="D15" s="74"/>
      <c r="E15" s="74"/>
      <c r="F15" s="74"/>
    </row>
    <row r="16" spans="1:6" ht="15.75">
      <c r="A16" s="198" t="s">
        <v>106</v>
      </c>
      <c r="B16" s="198"/>
      <c r="C16" s="198"/>
      <c r="D16" s="198"/>
      <c r="E16" s="198"/>
      <c r="F16" s="198"/>
    </row>
    <row r="17" spans="1:6" ht="12.75" customHeight="1">
      <c r="A17" s="198" t="s">
        <v>107</v>
      </c>
      <c r="B17" s="198"/>
      <c r="C17" s="198"/>
      <c r="D17" s="198"/>
      <c r="E17" s="198"/>
      <c r="F17" s="198"/>
    </row>
    <row r="18" spans="1:6" ht="12.75" customHeight="1">
      <c r="A18" s="198" t="s">
        <v>161</v>
      </c>
      <c r="B18" s="198"/>
      <c r="C18" s="198"/>
      <c r="D18" s="198"/>
      <c r="E18" s="198"/>
      <c r="F18" s="198"/>
    </row>
    <row r="19" spans="1:5" ht="12.75" customHeight="1">
      <c r="A19" s="75"/>
      <c r="B19" s="75"/>
      <c r="C19" s="75"/>
      <c r="D19" s="75"/>
      <c r="E19" s="75"/>
    </row>
    <row r="20" spans="5:6" ht="12.75">
      <c r="E20" s="4"/>
      <c r="F20" s="4" t="s">
        <v>3</v>
      </c>
    </row>
    <row r="21" spans="1:6" ht="17.25" customHeight="1">
      <c r="A21" s="5" t="s">
        <v>4</v>
      </c>
      <c r="B21" s="5" t="s">
        <v>108</v>
      </c>
      <c r="C21" s="6" t="s">
        <v>7</v>
      </c>
      <c r="D21" s="5" t="s">
        <v>8</v>
      </c>
      <c r="E21" s="5" t="s">
        <v>9</v>
      </c>
      <c r="F21" s="5" t="s">
        <v>10</v>
      </c>
    </row>
    <row r="22" spans="1:6" ht="36">
      <c r="A22" s="7" t="s">
        <v>11</v>
      </c>
      <c r="B22" s="9"/>
      <c r="C22" s="9"/>
      <c r="D22" s="8"/>
      <c r="E22" s="8"/>
      <c r="F22" s="10">
        <f>SUM(B114)</f>
        <v>26602</v>
      </c>
    </row>
    <row r="23" spans="1:6" ht="15.75">
      <c r="A23" s="11" t="s">
        <v>12</v>
      </c>
      <c r="B23" s="13" t="s">
        <v>13</v>
      </c>
      <c r="C23" s="14"/>
      <c r="D23" s="15"/>
      <c r="E23" s="15"/>
      <c r="F23" s="16">
        <f>SUM(F32+F42+F51+F27)+F45</f>
        <v>3885.826</v>
      </c>
    </row>
    <row r="24" spans="1:6" s="22" customFormat="1" ht="31.5" customHeight="1" hidden="1">
      <c r="A24" s="17" t="s">
        <v>14</v>
      </c>
      <c r="B24" s="19" t="s">
        <v>13</v>
      </c>
      <c r="C24" s="19" t="s">
        <v>15</v>
      </c>
      <c r="D24" s="20"/>
      <c r="E24" s="20"/>
      <c r="F24" s="21">
        <f>SUM(F25)</f>
        <v>0</v>
      </c>
    </row>
    <row r="25" spans="1:6" s="28" customFormat="1" ht="49.5" customHeight="1" hidden="1">
      <c r="A25" s="23" t="s">
        <v>16</v>
      </c>
      <c r="B25" s="25" t="s">
        <v>13</v>
      </c>
      <c r="C25" s="25" t="s">
        <v>15</v>
      </c>
      <c r="D25" s="26" t="s">
        <v>17</v>
      </c>
      <c r="E25" s="26"/>
      <c r="F25" s="27">
        <f>F26</f>
        <v>0</v>
      </c>
    </row>
    <row r="26" spans="1:6" s="34" customFormat="1" ht="51.75" customHeight="1" hidden="1">
      <c r="A26" s="29" t="s">
        <v>18</v>
      </c>
      <c r="B26" s="31" t="s">
        <v>13</v>
      </c>
      <c r="C26" s="31" t="s">
        <v>15</v>
      </c>
      <c r="D26" s="32" t="s">
        <v>17</v>
      </c>
      <c r="E26" s="32" t="s">
        <v>19</v>
      </c>
      <c r="F26" s="33"/>
    </row>
    <row r="27" spans="1:6" s="22" customFormat="1" ht="39.75" customHeight="1">
      <c r="A27" s="17" t="s">
        <v>20</v>
      </c>
      <c r="B27" s="19" t="s">
        <v>13</v>
      </c>
      <c r="C27" s="19" t="s">
        <v>21</v>
      </c>
      <c r="D27" s="20"/>
      <c r="E27" s="20"/>
      <c r="F27" s="21">
        <f>SUM(F28)+F30</f>
        <v>16</v>
      </c>
    </row>
    <row r="28" spans="1:6" s="28" customFormat="1" ht="63.75">
      <c r="A28" s="35" t="s">
        <v>143</v>
      </c>
      <c r="B28" s="25" t="s">
        <v>13</v>
      </c>
      <c r="C28" s="25" t="s">
        <v>21</v>
      </c>
      <c r="D28" s="26" t="s">
        <v>22</v>
      </c>
      <c r="E28" s="26"/>
      <c r="F28" s="27">
        <f>F29</f>
        <v>1.8</v>
      </c>
    </row>
    <row r="29" spans="1:6" s="28" customFormat="1" ht="51.75" customHeight="1">
      <c r="A29" s="29" t="s">
        <v>18</v>
      </c>
      <c r="B29" s="31" t="s">
        <v>13</v>
      </c>
      <c r="C29" s="31" t="s">
        <v>21</v>
      </c>
      <c r="D29" s="32" t="s">
        <v>22</v>
      </c>
      <c r="E29" s="32" t="s">
        <v>19</v>
      </c>
      <c r="F29" s="33">
        <f>SUM('№ 5'!G27)</f>
        <v>1.8</v>
      </c>
    </row>
    <row r="30" spans="1:6" s="28" customFormat="1" ht="68.25" customHeight="1">
      <c r="A30" s="35" t="s">
        <v>142</v>
      </c>
      <c r="B30" s="25" t="s">
        <v>13</v>
      </c>
      <c r="C30" s="25" t="s">
        <v>21</v>
      </c>
      <c r="D30" s="26" t="s">
        <v>23</v>
      </c>
      <c r="E30" s="26"/>
      <c r="F30" s="27">
        <f>F31</f>
        <v>14.2</v>
      </c>
    </row>
    <row r="31" spans="1:6" s="28" customFormat="1" ht="51" customHeight="1">
      <c r="A31" s="29" t="s">
        <v>18</v>
      </c>
      <c r="B31" s="31" t="s">
        <v>13</v>
      </c>
      <c r="C31" s="31" t="s">
        <v>21</v>
      </c>
      <c r="D31" s="32" t="s">
        <v>23</v>
      </c>
      <c r="E31" s="32" t="s">
        <v>19</v>
      </c>
      <c r="F31" s="33">
        <f>SUM('№ 5'!G29)</f>
        <v>14.2</v>
      </c>
    </row>
    <row r="32" spans="1:6" ht="38.25">
      <c r="A32" s="17" t="s">
        <v>24</v>
      </c>
      <c r="B32" s="19" t="s">
        <v>13</v>
      </c>
      <c r="C32" s="19" t="s">
        <v>25</v>
      </c>
      <c r="D32" s="20"/>
      <c r="E32" s="20"/>
      <c r="F32" s="21">
        <f>F33+F38+F40</f>
        <v>3345.662</v>
      </c>
    </row>
    <row r="33" spans="1:6" ht="89.25">
      <c r="A33" s="35" t="s">
        <v>149</v>
      </c>
      <c r="B33" s="25" t="s">
        <v>13</v>
      </c>
      <c r="C33" s="25" t="s">
        <v>25</v>
      </c>
      <c r="D33" s="26" t="s">
        <v>26</v>
      </c>
      <c r="E33" s="26"/>
      <c r="F33" s="27">
        <f>F34+F35+F36+F37</f>
        <v>2960.8599999999997</v>
      </c>
    </row>
    <row r="34" spans="1:6" s="34" customFormat="1" ht="51">
      <c r="A34" s="29" t="s">
        <v>18</v>
      </c>
      <c r="B34" s="31" t="s">
        <v>13</v>
      </c>
      <c r="C34" s="31" t="s">
        <v>25</v>
      </c>
      <c r="D34" s="32" t="s">
        <v>26</v>
      </c>
      <c r="E34" s="32" t="s">
        <v>19</v>
      </c>
      <c r="F34" s="33">
        <f>SUM('№ 5'!G32)</f>
        <v>1674.433</v>
      </c>
    </row>
    <row r="35" spans="1:6" s="34" customFormat="1" ht="25.5">
      <c r="A35" s="29" t="s">
        <v>27</v>
      </c>
      <c r="B35" s="31" t="s">
        <v>13</v>
      </c>
      <c r="C35" s="31" t="s">
        <v>25</v>
      </c>
      <c r="D35" s="32" t="s">
        <v>26</v>
      </c>
      <c r="E35" s="32" t="s">
        <v>29</v>
      </c>
      <c r="F35" s="33">
        <f>SUM('№ 5'!G33)</f>
        <v>1036.3269999999998</v>
      </c>
    </row>
    <row r="36" spans="1:6" s="34" customFormat="1" ht="12.75">
      <c r="A36" s="36" t="s">
        <v>34</v>
      </c>
      <c r="B36" s="31" t="s">
        <v>13</v>
      </c>
      <c r="C36" s="31" t="s">
        <v>25</v>
      </c>
      <c r="D36" s="32" t="s">
        <v>26</v>
      </c>
      <c r="E36" s="32" t="s">
        <v>35</v>
      </c>
      <c r="F36" s="33">
        <f>SUM('№ 5'!G34)</f>
        <v>133</v>
      </c>
    </row>
    <row r="37" spans="1:6" s="34" customFormat="1" ht="12.75">
      <c r="A37" s="36" t="s">
        <v>30</v>
      </c>
      <c r="B37" s="31" t="s">
        <v>13</v>
      </c>
      <c r="C37" s="31" t="s">
        <v>25</v>
      </c>
      <c r="D37" s="32" t="s">
        <v>26</v>
      </c>
      <c r="E37" s="32" t="s">
        <v>28</v>
      </c>
      <c r="F37" s="33">
        <f>SUM('№ 5'!G35)</f>
        <v>117.1</v>
      </c>
    </row>
    <row r="38" spans="1:6" ht="64.5" customHeight="1">
      <c r="A38" s="35" t="s">
        <v>150</v>
      </c>
      <c r="B38" s="25" t="s">
        <v>13</v>
      </c>
      <c r="C38" s="25" t="s">
        <v>25</v>
      </c>
      <c r="D38" s="26" t="s">
        <v>31</v>
      </c>
      <c r="E38" s="26"/>
      <c r="F38" s="27">
        <f>F39</f>
        <v>384.802</v>
      </c>
    </row>
    <row r="39" spans="1:6" ht="24.75" customHeight="1">
      <c r="A39" s="29" t="s">
        <v>18</v>
      </c>
      <c r="B39" s="31" t="s">
        <v>13</v>
      </c>
      <c r="C39" s="31" t="s">
        <v>25</v>
      </c>
      <c r="D39" s="32" t="s">
        <v>31</v>
      </c>
      <c r="E39" s="32" t="s">
        <v>19</v>
      </c>
      <c r="F39" s="33">
        <f>SUM('№ 5'!G37)</f>
        <v>384.802</v>
      </c>
    </row>
    <row r="40" spans="1:6" s="28" customFormat="1" ht="51" hidden="1">
      <c r="A40" s="35" t="s">
        <v>32</v>
      </c>
      <c r="B40" s="25" t="s">
        <v>13</v>
      </c>
      <c r="C40" s="25" t="s">
        <v>25</v>
      </c>
      <c r="D40" s="26" t="s">
        <v>33</v>
      </c>
      <c r="E40" s="26"/>
      <c r="F40" s="27">
        <f>F41</f>
        <v>0</v>
      </c>
    </row>
    <row r="41" spans="1:6" s="34" customFormat="1" ht="12.75" hidden="1">
      <c r="A41" s="36" t="s">
        <v>34</v>
      </c>
      <c r="B41" s="31" t="s">
        <v>13</v>
      </c>
      <c r="C41" s="31" t="s">
        <v>25</v>
      </c>
      <c r="D41" s="32" t="s">
        <v>33</v>
      </c>
      <c r="E41" s="32" t="s">
        <v>35</v>
      </c>
      <c r="F41" s="33">
        <f>SUM('№ 5'!G39)</f>
        <v>0</v>
      </c>
    </row>
    <row r="42" spans="1:6" ht="26.25" customHeight="1">
      <c r="A42" s="37" t="s">
        <v>36</v>
      </c>
      <c r="B42" s="19" t="s">
        <v>13</v>
      </c>
      <c r="C42" s="19" t="s">
        <v>37</v>
      </c>
      <c r="D42" s="20"/>
      <c r="E42" s="20"/>
      <c r="F42" s="21">
        <f>F43</f>
        <v>132.5</v>
      </c>
    </row>
    <row r="43" spans="1:6" ht="51">
      <c r="A43" s="38" t="s">
        <v>38</v>
      </c>
      <c r="B43" s="25" t="s">
        <v>13</v>
      </c>
      <c r="C43" s="25" t="s">
        <v>37</v>
      </c>
      <c r="D43" s="26" t="s">
        <v>39</v>
      </c>
      <c r="E43" s="26"/>
      <c r="F43" s="27">
        <f>F44</f>
        <v>132.5</v>
      </c>
    </row>
    <row r="44" spans="1:6" s="34" customFormat="1" ht="15" customHeight="1">
      <c r="A44" s="36" t="s">
        <v>40</v>
      </c>
      <c r="B44" s="31" t="s">
        <v>13</v>
      </c>
      <c r="C44" s="31" t="s">
        <v>37</v>
      </c>
      <c r="D44" s="32" t="s">
        <v>109</v>
      </c>
      <c r="E44" s="32" t="s">
        <v>41</v>
      </c>
      <c r="F44" s="33">
        <f>SUM('№ 5'!G42)</f>
        <v>132.5</v>
      </c>
    </row>
    <row r="45" spans="1:6" s="34" customFormat="1" ht="12.75" hidden="1">
      <c r="A45" s="37" t="s">
        <v>110</v>
      </c>
      <c r="B45" s="19" t="s">
        <v>13</v>
      </c>
      <c r="C45" s="19" t="s">
        <v>47</v>
      </c>
      <c r="D45" s="20"/>
      <c r="E45" s="20"/>
      <c r="F45" s="21">
        <f>F46+F49</f>
        <v>0</v>
      </c>
    </row>
    <row r="46" spans="1:6" s="34" customFormat="1" ht="39" customHeight="1" hidden="1">
      <c r="A46" s="35" t="s">
        <v>32</v>
      </c>
      <c r="B46" s="25" t="s">
        <v>13</v>
      </c>
      <c r="C46" s="25" t="s">
        <v>47</v>
      </c>
      <c r="D46" s="26" t="s">
        <v>33</v>
      </c>
      <c r="E46" s="26"/>
      <c r="F46" s="27">
        <f>F47</f>
        <v>0</v>
      </c>
    </row>
    <row r="47" spans="1:6" s="34" customFormat="1" ht="12.75" hidden="1">
      <c r="A47" s="36" t="s">
        <v>30</v>
      </c>
      <c r="B47" s="31" t="s">
        <v>13</v>
      </c>
      <c r="C47" s="31" t="s">
        <v>47</v>
      </c>
      <c r="D47" s="32" t="s">
        <v>33</v>
      </c>
      <c r="E47" s="32" t="s">
        <v>28</v>
      </c>
      <c r="F47" s="33">
        <f>SUM('№ 5'!G50)</f>
        <v>0</v>
      </c>
    </row>
    <row r="48" spans="1:6" s="34" customFormat="1" ht="12.75" hidden="1">
      <c r="A48" s="37" t="s">
        <v>42</v>
      </c>
      <c r="B48" s="169"/>
      <c r="C48" s="169"/>
      <c r="D48" s="170"/>
      <c r="E48" s="170"/>
      <c r="F48" s="171"/>
    </row>
    <row r="49" spans="1:6" s="34" customFormat="1" ht="54" customHeight="1" hidden="1">
      <c r="A49" s="38" t="s">
        <v>141</v>
      </c>
      <c r="B49" s="25" t="s">
        <v>13</v>
      </c>
      <c r="C49" s="25" t="s">
        <v>43</v>
      </c>
      <c r="D49" s="26" t="s">
        <v>140</v>
      </c>
      <c r="E49" s="26"/>
      <c r="F49" s="27">
        <f>F50</f>
        <v>0</v>
      </c>
    </row>
    <row r="50" spans="1:6" s="34" customFormat="1" ht="25.5" hidden="1">
      <c r="A50" s="29" t="s">
        <v>27</v>
      </c>
      <c r="B50" s="31" t="s">
        <v>13</v>
      </c>
      <c r="C50" s="31" t="s">
        <v>43</v>
      </c>
      <c r="D50" s="32" t="s">
        <v>140</v>
      </c>
      <c r="E50" s="32" t="s">
        <v>29</v>
      </c>
      <c r="F50" s="33">
        <f>SUM('№ 5'!G47)</f>
        <v>0</v>
      </c>
    </row>
    <row r="51" spans="1:7" s="39" customFormat="1" ht="12.75">
      <c r="A51" s="17" t="s">
        <v>48</v>
      </c>
      <c r="B51" s="19" t="s">
        <v>13</v>
      </c>
      <c r="C51" s="19" t="s">
        <v>49</v>
      </c>
      <c r="D51" s="20"/>
      <c r="E51" s="20"/>
      <c r="F51" s="21">
        <f>F52+F54+F56</f>
        <v>391.664</v>
      </c>
      <c r="G51"/>
    </row>
    <row r="52" spans="1:7" s="41" customFormat="1" ht="78.75" customHeight="1">
      <c r="A52" s="44" t="s">
        <v>151</v>
      </c>
      <c r="B52" s="46" t="s">
        <v>13</v>
      </c>
      <c r="C52" s="46" t="s">
        <v>49</v>
      </c>
      <c r="D52" s="47" t="s">
        <v>50</v>
      </c>
      <c r="E52" s="47"/>
      <c r="F52" s="48">
        <f>F53</f>
        <v>84</v>
      </c>
      <c r="G52" s="40"/>
    </row>
    <row r="53" spans="1:7" s="43" customFormat="1" ht="25.5">
      <c r="A53" s="29" t="s">
        <v>27</v>
      </c>
      <c r="B53" s="31" t="s">
        <v>13</v>
      </c>
      <c r="C53" s="31" t="s">
        <v>49</v>
      </c>
      <c r="D53" s="32" t="s">
        <v>50</v>
      </c>
      <c r="E53" s="32" t="s">
        <v>29</v>
      </c>
      <c r="F53" s="50">
        <f>SUM('№ 5'!G53)</f>
        <v>84</v>
      </c>
      <c r="G53" s="42"/>
    </row>
    <row r="54" spans="1:7" s="43" customFormat="1" ht="102">
      <c r="A54" s="44" t="s">
        <v>166</v>
      </c>
      <c r="B54" s="46" t="s">
        <v>13</v>
      </c>
      <c r="C54" s="46" t="s">
        <v>49</v>
      </c>
      <c r="D54" s="26" t="s">
        <v>164</v>
      </c>
      <c r="E54" s="47"/>
      <c r="F54" s="150">
        <f>SUM(F55)</f>
        <v>291.164</v>
      </c>
      <c r="G54" s="42"/>
    </row>
    <row r="55" spans="1:7" s="43" customFormat="1" ht="51">
      <c r="A55" s="29" t="s">
        <v>18</v>
      </c>
      <c r="B55" s="31" t="s">
        <v>13</v>
      </c>
      <c r="C55" s="31" t="s">
        <v>49</v>
      </c>
      <c r="D55" s="32" t="s">
        <v>165</v>
      </c>
      <c r="E55" s="32" t="s">
        <v>19</v>
      </c>
      <c r="F55" s="50">
        <f>SUM('№ 5'!G57)</f>
        <v>291.164</v>
      </c>
      <c r="G55" s="42"/>
    </row>
    <row r="56" spans="1:7" s="43" customFormat="1" ht="51">
      <c r="A56" s="68" t="s">
        <v>174</v>
      </c>
      <c r="B56" s="46" t="s">
        <v>13</v>
      </c>
      <c r="C56" s="46" t="s">
        <v>49</v>
      </c>
      <c r="D56" s="47" t="s">
        <v>175</v>
      </c>
      <c r="E56" s="47"/>
      <c r="F56" s="150">
        <f>SUM(F57)</f>
        <v>16.5</v>
      </c>
      <c r="G56" s="42"/>
    </row>
    <row r="57" spans="1:7" s="43" customFormat="1" ht="25.5">
      <c r="A57" s="29" t="s">
        <v>27</v>
      </c>
      <c r="B57" s="31" t="s">
        <v>13</v>
      </c>
      <c r="C57" s="31" t="s">
        <v>49</v>
      </c>
      <c r="D57" s="32" t="s">
        <v>175</v>
      </c>
      <c r="E57" s="32" t="s">
        <v>29</v>
      </c>
      <c r="F57" s="50">
        <f>SUM('№ 5'!G55)</f>
        <v>16.5</v>
      </c>
      <c r="G57" s="42"/>
    </row>
    <row r="58" spans="1:6" ht="15.75">
      <c r="A58" s="51" t="s">
        <v>51</v>
      </c>
      <c r="B58" s="13" t="s">
        <v>15</v>
      </c>
      <c r="C58" s="14"/>
      <c r="D58" s="52"/>
      <c r="E58" s="52"/>
      <c r="F58" s="53">
        <f>SUM(F59)</f>
        <v>208.67999999999998</v>
      </c>
    </row>
    <row r="59" spans="1:6" ht="12.75">
      <c r="A59" s="17" t="s">
        <v>52</v>
      </c>
      <c r="B59" s="19" t="s">
        <v>15</v>
      </c>
      <c r="C59" s="19" t="s">
        <v>21</v>
      </c>
      <c r="D59" s="20"/>
      <c r="E59" s="20"/>
      <c r="F59" s="21">
        <f>SUM(F60)</f>
        <v>208.67999999999998</v>
      </c>
    </row>
    <row r="60" spans="1:6" ht="78" customHeight="1">
      <c r="A60" s="54" t="s">
        <v>152</v>
      </c>
      <c r="B60" s="25" t="s">
        <v>15</v>
      </c>
      <c r="C60" s="25" t="s">
        <v>21</v>
      </c>
      <c r="D60" s="26" t="s">
        <v>53</v>
      </c>
      <c r="E60" s="26"/>
      <c r="F60" s="56">
        <f>F61+F62</f>
        <v>208.67999999999998</v>
      </c>
    </row>
    <row r="61" spans="1:6" ht="51">
      <c r="A61" s="29" t="s">
        <v>18</v>
      </c>
      <c r="B61" s="31" t="s">
        <v>15</v>
      </c>
      <c r="C61" s="31" t="s">
        <v>21</v>
      </c>
      <c r="D61" s="32" t="s">
        <v>53</v>
      </c>
      <c r="E61" s="32" t="s">
        <v>19</v>
      </c>
      <c r="F61" s="50">
        <f>SUM('№ 5'!G61)</f>
        <v>176.2</v>
      </c>
    </row>
    <row r="62" spans="1:6" s="34" customFormat="1" ht="25.5">
      <c r="A62" s="29" t="s">
        <v>27</v>
      </c>
      <c r="B62" s="31" t="s">
        <v>15</v>
      </c>
      <c r="C62" s="31" t="s">
        <v>21</v>
      </c>
      <c r="D62" s="32" t="s">
        <v>53</v>
      </c>
      <c r="E62" s="32" t="s">
        <v>29</v>
      </c>
      <c r="F62" s="50">
        <f>SUM('№ 5'!G62)</f>
        <v>32.48</v>
      </c>
    </row>
    <row r="63" spans="1:6" ht="31.5">
      <c r="A63" s="51" t="s">
        <v>54</v>
      </c>
      <c r="B63" s="13" t="s">
        <v>21</v>
      </c>
      <c r="C63" s="14"/>
      <c r="D63" s="52"/>
      <c r="E63" s="52"/>
      <c r="F63" s="16">
        <f>SUM(F64)</f>
        <v>747.1</v>
      </c>
    </row>
    <row r="64" spans="1:6" ht="12.75">
      <c r="A64" s="37" t="s">
        <v>55</v>
      </c>
      <c r="B64" s="19" t="s">
        <v>21</v>
      </c>
      <c r="C64" s="20" t="s">
        <v>56</v>
      </c>
      <c r="D64" s="20"/>
      <c r="E64" s="20"/>
      <c r="F64" s="21">
        <f>F65</f>
        <v>747.1</v>
      </c>
    </row>
    <row r="65" spans="1:6" ht="56.25" customHeight="1">
      <c r="A65" s="35" t="s">
        <v>57</v>
      </c>
      <c r="B65" s="25" t="s">
        <v>21</v>
      </c>
      <c r="C65" s="26" t="s">
        <v>56</v>
      </c>
      <c r="D65" s="26" t="s">
        <v>58</v>
      </c>
      <c r="E65" s="26"/>
      <c r="F65" s="56">
        <f>F66</f>
        <v>747.1</v>
      </c>
    </row>
    <row r="66" spans="1:6" s="34" customFormat="1" ht="26.25" customHeight="1">
      <c r="A66" s="29" t="s">
        <v>27</v>
      </c>
      <c r="B66" s="31" t="s">
        <v>21</v>
      </c>
      <c r="C66" s="32" t="s">
        <v>56</v>
      </c>
      <c r="D66" s="32" t="s">
        <v>58</v>
      </c>
      <c r="E66" s="32" t="s">
        <v>29</v>
      </c>
      <c r="F66" s="50">
        <f>SUM('№ 5'!G66)</f>
        <v>747.1</v>
      </c>
    </row>
    <row r="67" spans="1:6" ht="15.75">
      <c r="A67" s="58" t="s">
        <v>59</v>
      </c>
      <c r="B67" s="13" t="s">
        <v>25</v>
      </c>
      <c r="C67" s="15"/>
      <c r="D67" s="15"/>
      <c r="E67" s="15"/>
      <c r="F67" s="16">
        <f>F68+F73</f>
        <v>3839.742</v>
      </c>
    </row>
    <row r="68" spans="1:6" s="59" customFormat="1" ht="12.75">
      <c r="A68" s="37" t="s">
        <v>60</v>
      </c>
      <c r="B68" s="19" t="s">
        <v>25</v>
      </c>
      <c r="C68" s="20" t="s">
        <v>61</v>
      </c>
      <c r="D68" s="20"/>
      <c r="E68" s="20"/>
      <c r="F68" s="21">
        <f>F69+F71</f>
        <v>3364.742</v>
      </c>
    </row>
    <row r="69" spans="1:6" s="28" customFormat="1" ht="51">
      <c r="A69" s="38" t="s">
        <v>62</v>
      </c>
      <c r="B69" s="25" t="s">
        <v>25</v>
      </c>
      <c r="C69" s="26" t="s">
        <v>61</v>
      </c>
      <c r="D69" s="60" t="s">
        <v>63</v>
      </c>
      <c r="E69" s="26"/>
      <c r="F69" s="56">
        <f>F70</f>
        <v>3364.742</v>
      </c>
    </row>
    <row r="70" spans="1:6" s="34" customFormat="1" ht="12.75">
      <c r="A70" s="36" t="s">
        <v>40</v>
      </c>
      <c r="B70" s="31" t="s">
        <v>25</v>
      </c>
      <c r="C70" s="32" t="s">
        <v>61</v>
      </c>
      <c r="D70" s="61" t="s">
        <v>63</v>
      </c>
      <c r="E70" s="32" t="s">
        <v>41</v>
      </c>
      <c r="F70" s="50">
        <f>SUM('№ 5'!G70)</f>
        <v>3364.742</v>
      </c>
    </row>
    <row r="71" spans="1:6" s="34" customFormat="1" ht="63.75" hidden="1">
      <c r="A71" s="38" t="s">
        <v>64</v>
      </c>
      <c r="B71" s="25" t="s">
        <v>25</v>
      </c>
      <c r="C71" s="26" t="s">
        <v>61</v>
      </c>
      <c r="D71" s="60" t="s">
        <v>65</v>
      </c>
      <c r="E71" s="26"/>
      <c r="F71" s="76">
        <f>F72</f>
        <v>0</v>
      </c>
    </row>
    <row r="72" spans="1:6" s="34" customFormat="1" ht="12.75" hidden="1">
      <c r="A72" s="36" t="s">
        <v>40</v>
      </c>
      <c r="B72" s="31" t="s">
        <v>25</v>
      </c>
      <c r="C72" s="32" t="s">
        <v>61</v>
      </c>
      <c r="D72" s="61" t="s">
        <v>65</v>
      </c>
      <c r="E72" s="32" t="s">
        <v>41</v>
      </c>
      <c r="F72" s="77">
        <f>SUM('№ 5'!G72)</f>
        <v>0</v>
      </c>
    </row>
    <row r="73" spans="1:6" s="59" customFormat="1" ht="12.75">
      <c r="A73" s="62" t="s">
        <v>66</v>
      </c>
      <c r="B73" s="19" t="s">
        <v>25</v>
      </c>
      <c r="C73" s="20" t="s">
        <v>67</v>
      </c>
      <c r="D73" s="20"/>
      <c r="E73" s="20"/>
      <c r="F73" s="21">
        <f>F74</f>
        <v>475</v>
      </c>
    </row>
    <row r="74" spans="1:6" s="28" customFormat="1" ht="63.75">
      <c r="A74" s="38" t="s">
        <v>68</v>
      </c>
      <c r="B74" s="25" t="s">
        <v>25</v>
      </c>
      <c r="C74" s="26" t="s">
        <v>67</v>
      </c>
      <c r="D74" s="26" t="s">
        <v>69</v>
      </c>
      <c r="E74" s="26"/>
      <c r="F74" s="56">
        <f>F75</f>
        <v>475</v>
      </c>
    </row>
    <row r="75" spans="1:6" s="34" customFormat="1" ht="12.75">
      <c r="A75" s="36" t="s">
        <v>40</v>
      </c>
      <c r="B75" s="31" t="s">
        <v>25</v>
      </c>
      <c r="C75" s="32" t="s">
        <v>67</v>
      </c>
      <c r="D75" s="32" t="s">
        <v>69</v>
      </c>
      <c r="E75" s="32" t="s">
        <v>41</v>
      </c>
      <c r="F75" s="50">
        <f>SUM('№ 5'!G75)</f>
        <v>475</v>
      </c>
    </row>
    <row r="76" spans="1:6" ht="15.75">
      <c r="A76" s="51" t="s">
        <v>70</v>
      </c>
      <c r="B76" s="13" t="s">
        <v>71</v>
      </c>
      <c r="C76" s="14"/>
      <c r="D76" s="15"/>
      <c r="E76" s="15"/>
      <c r="F76" s="16">
        <f>SUM(F87+F77+F80)</f>
        <v>13407.552</v>
      </c>
    </row>
    <row r="77" spans="1:6" ht="13.5" customHeight="1" hidden="1">
      <c r="A77" s="37" t="s">
        <v>72</v>
      </c>
      <c r="B77" s="19" t="s">
        <v>71</v>
      </c>
      <c r="C77" s="19" t="s">
        <v>13</v>
      </c>
      <c r="D77" s="20"/>
      <c r="E77" s="20"/>
      <c r="F77" s="21">
        <f>F78</f>
        <v>0</v>
      </c>
    </row>
    <row r="78" spans="1:6" ht="67.5" customHeight="1" hidden="1">
      <c r="A78" s="38" t="s">
        <v>73</v>
      </c>
      <c r="B78" s="25" t="s">
        <v>71</v>
      </c>
      <c r="C78" s="25" t="s">
        <v>13</v>
      </c>
      <c r="D78" s="26" t="s">
        <v>74</v>
      </c>
      <c r="E78" s="26"/>
      <c r="F78" s="56">
        <f>F79</f>
        <v>0</v>
      </c>
    </row>
    <row r="79" spans="1:6" ht="33.75" customHeight="1" hidden="1">
      <c r="A79" s="29" t="s">
        <v>27</v>
      </c>
      <c r="B79" s="31" t="s">
        <v>71</v>
      </c>
      <c r="C79" s="31" t="s">
        <v>13</v>
      </c>
      <c r="D79" s="32" t="s">
        <v>74</v>
      </c>
      <c r="E79" s="32" t="s">
        <v>29</v>
      </c>
      <c r="F79" s="50">
        <f>SUM('№ 5'!G81)</f>
        <v>0</v>
      </c>
    </row>
    <row r="80" spans="1:6" ht="13.5" customHeight="1">
      <c r="A80" s="37" t="s">
        <v>75</v>
      </c>
      <c r="B80" s="19" t="s">
        <v>71</v>
      </c>
      <c r="C80" s="19" t="s">
        <v>15</v>
      </c>
      <c r="D80" s="20"/>
      <c r="E80" s="20"/>
      <c r="F80" s="21">
        <f>F81+F83+F85</f>
        <v>851</v>
      </c>
    </row>
    <row r="81" spans="1:6" ht="51">
      <c r="A81" s="38" t="s">
        <v>76</v>
      </c>
      <c r="B81" s="25" t="s">
        <v>71</v>
      </c>
      <c r="C81" s="25" t="s">
        <v>15</v>
      </c>
      <c r="D81" s="26" t="s">
        <v>77</v>
      </c>
      <c r="E81" s="26"/>
      <c r="F81" s="56">
        <f>F82</f>
        <v>851</v>
      </c>
    </row>
    <row r="82" spans="1:6" s="34" customFormat="1" ht="12.75">
      <c r="A82" s="36" t="s">
        <v>40</v>
      </c>
      <c r="B82" s="31" t="s">
        <v>71</v>
      </c>
      <c r="C82" s="31" t="s">
        <v>15</v>
      </c>
      <c r="D82" s="32" t="s">
        <v>77</v>
      </c>
      <c r="E82" s="32" t="s">
        <v>41</v>
      </c>
      <c r="F82" s="50">
        <f>SUM('№ 5'!G84)</f>
        <v>851</v>
      </c>
    </row>
    <row r="83" spans="1:6" s="34" customFormat="1" ht="51" hidden="1">
      <c r="A83" s="38" t="s">
        <v>78</v>
      </c>
      <c r="B83" s="25" t="s">
        <v>71</v>
      </c>
      <c r="C83" s="25" t="s">
        <v>15</v>
      </c>
      <c r="D83" s="26" t="s">
        <v>79</v>
      </c>
      <c r="E83" s="26"/>
      <c r="F83" s="56">
        <f>F84</f>
        <v>0</v>
      </c>
    </row>
    <row r="84" spans="1:6" s="34" customFormat="1" ht="12.75" hidden="1">
      <c r="A84" s="36" t="s">
        <v>40</v>
      </c>
      <c r="B84" s="31" t="s">
        <v>71</v>
      </c>
      <c r="C84" s="31" t="s">
        <v>15</v>
      </c>
      <c r="D84" s="32" t="s">
        <v>79</v>
      </c>
      <c r="E84" s="32" t="s">
        <v>41</v>
      </c>
      <c r="F84" s="50">
        <f>SUM('№ 5'!G86)</f>
        <v>0</v>
      </c>
    </row>
    <row r="85" spans="1:6" s="34" customFormat="1" ht="51" hidden="1">
      <c r="A85" s="38" t="s">
        <v>80</v>
      </c>
      <c r="B85" s="25" t="s">
        <v>71</v>
      </c>
      <c r="C85" s="25" t="s">
        <v>15</v>
      </c>
      <c r="D85" s="26" t="s">
        <v>81</v>
      </c>
      <c r="E85" s="26"/>
      <c r="F85" s="56">
        <f>F86</f>
        <v>0</v>
      </c>
    </row>
    <row r="86" spans="1:6" s="34" customFormat="1" ht="12.75" hidden="1">
      <c r="A86" s="36" t="s">
        <v>40</v>
      </c>
      <c r="B86" s="31" t="s">
        <v>71</v>
      </c>
      <c r="C86" s="31" t="s">
        <v>15</v>
      </c>
      <c r="D86" s="32" t="s">
        <v>81</v>
      </c>
      <c r="E86" s="32" t="s">
        <v>41</v>
      </c>
      <c r="F86" s="50">
        <f>SUM('№ 5'!G88)</f>
        <v>0</v>
      </c>
    </row>
    <row r="87" spans="1:6" ht="12.75">
      <c r="A87" s="37" t="s">
        <v>82</v>
      </c>
      <c r="B87" s="19" t="s">
        <v>71</v>
      </c>
      <c r="C87" s="19" t="s">
        <v>21</v>
      </c>
      <c r="D87" s="20"/>
      <c r="E87" s="20"/>
      <c r="F87" s="21">
        <f>SUM(F90+F92+F94+F96)+F102+F88+F98+F100</f>
        <v>12556.552</v>
      </c>
    </row>
    <row r="88" spans="1:6" s="39" customFormat="1" ht="89.25" hidden="1">
      <c r="A88" s="63" t="s">
        <v>83</v>
      </c>
      <c r="B88" s="64" t="s">
        <v>71</v>
      </c>
      <c r="C88" s="64" t="s">
        <v>21</v>
      </c>
      <c r="D88" s="60" t="s">
        <v>84</v>
      </c>
      <c r="E88" s="60"/>
      <c r="F88" s="56">
        <f>F89</f>
        <v>0</v>
      </c>
    </row>
    <row r="89" spans="1:6" s="39" customFormat="1" ht="25.5" hidden="1">
      <c r="A89" s="65" t="s">
        <v>27</v>
      </c>
      <c r="B89" s="66" t="s">
        <v>71</v>
      </c>
      <c r="C89" s="66" t="s">
        <v>21</v>
      </c>
      <c r="D89" s="61" t="s">
        <v>84</v>
      </c>
      <c r="E89" s="61" t="s">
        <v>29</v>
      </c>
      <c r="F89" s="50"/>
    </row>
    <row r="90" spans="1:6" ht="56.25" customHeight="1">
      <c r="A90" s="67" t="s">
        <v>153</v>
      </c>
      <c r="B90" s="25" t="s">
        <v>71</v>
      </c>
      <c r="C90" s="25" t="s">
        <v>21</v>
      </c>
      <c r="D90" s="26" t="s">
        <v>85</v>
      </c>
      <c r="E90" s="26"/>
      <c r="F90" s="56">
        <f>F91</f>
        <v>4136</v>
      </c>
    </row>
    <row r="91" spans="1:6" ht="25.5">
      <c r="A91" s="29" t="s">
        <v>27</v>
      </c>
      <c r="B91" s="31" t="s">
        <v>71</v>
      </c>
      <c r="C91" s="31" t="s">
        <v>21</v>
      </c>
      <c r="D91" s="32" t="s">
        <v>85</v>
      </c>
      <c r="E91" s="32" t="s">
        <v>29</v>
      </c>
      <c r="F91" s="50">
        <f>SUM('№ 5'!G93)</f>
        <v>4136</v>
      </c>
    </row>
    <row r="92" spans="1:6" ht="51">
      <c r="A92" s="67" t="s">
        <v>154</v>
      </c>
      <c r="B92" s="25" t="s">
        <v>71</v>
      </c>
      <c r="C92" s="25" t="s">
        <v>21</v>
      </c>
      <c r="D92" s="26" t="s">
        <v>86</v>
      </c>
      <c r="E92" s="26"/>
      <c r="F92" s="56">
        <f>F93</f>
        <v>848.1</v>
      </c>
    </row>
    <row r="93" spans="1:6" s="34" customFormat="1" ht="25.5">
      <c r="A93" s="29" t="s">
        <v>27</v>
      </c>
      <c r="B93" s="31" t="s">
        <v>71</v>
      </c>
      <c r="C93" s="31" t="s">
        <v>21</v>
      </c>
      <c r="D93" s="32" t="s">
        <v>86</v>
      </c>
      <c r="E93" s="32" t="s">
        <v>29</v>
      </c>
      <c r="F93" s="50">
        <f>SUM('№ 5'!G95)</f>
        <v>848.1</v>
      </c>
    </row>
    <row r="94" spans="1:6" ht="63.75">
      <c r="A94" s="67" t="s">
        <v>155</v>
      </c>
      <c r="B94" s="25" t="s">
        <v>71</v>
      </c>
      <c r="C94" s="25" t="s">
        <v>21</v>
      </c>
      <c r="D94" s="26" t="s">
        <v>87</v>
      </c>
      <c r="E94" s="26"/>
      <c r="F94" s="56">
        <f>F95</f>
        <v>494.1</v>
      </c>
    </row>
    <row r="95" spans="1:6" s="34" customFormat="1" ht="25.5">
      <c r="A95" s="29" t="s">
        <v>27</v>
      </c>
      <c r="B95" s="31" t="s">
        <v>71</v>
      </c>
      <c r="C95" s="31" t="s">
        <v>21</v>
      </c>
      <c r="D95" s="32" t="s">
        <v>87</v>
      </c>
      <c r="E95" s="32" t="s">
        <v>29</v>
      </c>
      <c r="F95" s="50">
        <f>SUM('№ 5'!G97)</f>
        <v>494.1</v>
      </c>
    </row>
    <row r="96" spans="1:6" ht="63.75">
      <c r="A96" s="23" t="s">
        <v>156</v>
      </c>
      <c r="B96" s="25" t="s">
        <v>71</v>
      </c>
      <c r="C96" s="25" t="s">
        <v>21</v>
      </c>
      <c r="D96" s="26" t="s">
        <v>88</v>
      </c>
      <c r="E96" s="26"/>
      <c r="F96" s="56">
        <f>F97</f>
        <v>4676.598999999999</v>
      </c>
    </row>
    <row r="97" spans="1:6" ht="25.5">
      <c r="A97" s="29" t="s">
        <v>27</v>
      </c>
      <c r="B97" s="31" t="s">
        <v>71</v>
      </c>
      <c r="C97" s="31" t="s">
        <v>21</v>
      </c>
      <c r="D97" s="32" t="s">
        <v>88</v>
      </c>
      <c r="E97" s="32" t="s">
        <v>29</v>
      </c>
      <c r="F97" s="50">
        <f>SUM('№ 5'!G99)</f>
        <v>4676.598999999999</v>
      </c>
    </row>
    <row r="98" spans="1:6" ht="76.5">
      <c r="A98" s="68" t="s">
        <v>157</v>
      </c>
      <c r="B98" s="147" t="s">
        <v>71</v>
      </c>
      <c r="C98" s="147" t="s">
        <v>21</v>
      </c>
      <c r="D98" s="146" t="s">
        <v>163</v>
      </c>
      <c r="E98" s="32"/>
      <c r="F98" s="150">
        <f>SUM(F99)</f>
        <v>2401.753</v>
      </c>
    </row>
    <row r="99" spans="1:6" ht="25.5">
      <c r="A99" s="29" t="s">
        <v>27</v>
      </c>
      <c r="B99" s="149" t="s">
        <v>71</v>
      </c>
      <c r="C99" s="149" t="s">
        <v>21</v>
      </c>
      <c r="D99" s="148" t="s">
        <v>163</v>
      </c>
      <c r="E99" s="32" t="s">
        <v>29</v>
      </c>
      <c r="F99" s="50">
        <f>SUM('№ 5'!G101)</f>
        <v>2401.753</v>
      </c>
    </row>
    <row r="100" spans="1:6" ht="89.25" hidden="1">
      <c r="A100" s="68" t="s">
        <v>158</v>
      </c>
      <c r="B100" s="147" t="s">
        <v>71</v>
      </c>
      <c r="C100" s="147" t="s">
        <v>21</v>
      </c>
      <c r="D100" s="146" t="s">
        <v>138</v>
      </c>
      <c r="E100" s="32"/>
      <c r="F100" s="150">
        <f>SUM(F101)</f>
        <v>0</v>
      </c>
    </row>
    <row r="101" spans="1:6" ht="25.5" hidden="1">
      <c r="A101" s="29" t="s">
        <v>27</v>
      </c>
      <c r="B101" s="149" t="s">
        <v>71</v>
      </c>
      <c r="C101" s="149" t="s">
        <v>21</v>
      </c>
      <c r="D101" s="148" t="s">
        <v>138</v>
      </c>
      <c r="E101" s="32" t="s">
        <v>29</v>
      </c>
      <c r="F101" s="50">
        <f>SUM('№ 5'!G103)</f>
        <v>0</v>
      </c>
    </row>
    <row r="102" spans="1:6" s="28" customFormat="1" ht="51" hidden="1">
      <c r="A102" s="68" t="s">
        <v>111</v>
      </c>
      <c r="B102" s="25" t="s">
        <v>71</v>
      </c>
      <c r="C102" s="25" t="s">
        <v>21</v>
      </c>
      <c r="D102" s="26" t="s">
        <v>112</v>
      </c>
      <c r="E102" s="26"/>
      <c r="F102" s="56">
        <f>F103</f>
        <v>0</v>
      </c>
    </row>
    <row r="103" spans="1:6" s="34" customFormat="1" ht="25.5" hidden="1">
      <c r="A103" s="29" t="s">
        <v>27</v>
      </c>
      <c r="B103" s="31" t="s">
        <v>71</v>
      </c>
      <c r="C103" s="31" t="s">
        <v>21</v>
      </c>
      <c r="D103" s="32" t="s">
        <v>112</v>
      </c>
      <c r="E103" s="32" t="s">
        <v>29</v>
      </c>
      <c r="F103" s="50"/>
    </row>
    <row r="104" spans="1:6" s="69" customFormat="1" ht="15.75">
      <c r="A104" s="58" t="s">
        <v>91</v>
      </c>
      <c r="B104" s="13" t="s">
        <v>92</v>
      </c>
      <c r="C104" s="13"/>
      <c r="D104" s="15"/>
      <c r="E104" s="15"/>
      <c r="F104" s="16">
        <f>F105</f>
        <v>4429.4</v>
      </c>
    </row>
    <row r="105" spans="1:6" s="59" customFormat="1" ht="12.75">
      <c r="A105" s="70" t="s">
        <v>93</v>
      </c>
      <c r="B105" s="19" t="s">
        <v>92</v>
      </c>
      <c r="C105" s="19" t="s">
        <v>13</v>
      </c>
      <c r="D105" s="20"/>
      <c r="E105" s="20"/>
      <c r="F105" s="21">
        <f>F106+F108</f>
        <v>4429.4</v>
      </c>
    </row>
    <row r="106" spans="1:6" s="28" customFormat="1" ht="51">
      <c r="A106" s="38" t="s">
        <v>94</v>
      </c>
      <c r="B106" s="25" t="s">
        <v>92</v>
      </c>
      <c r="C106" s="25" t="s">
        <v>13</v>
      </c>
      <c r="D106" s="26" t="s">
        <v>95</v>
      </c>
      <c r="E106" s="26"/>
      <c r="F106" s="56">
        <f>F107</f>
        <v>2629.4</v>
      </c>
    </row>
    <row r="107" spans="1:6" s="34" customFormat="1" ht="12.75">
      <c r="A107" s="36" t="s">
        <v>40</v>
      </c>
      <c r="B107" s="31" t="s">
        <v>92</v>
      </c>
      <c r="C107" s="31" t="s">
        <v>13</v>
      </c>
      <c r="D107" s="32" t="s">
        <v>95</v>
      </c>
      <c r="E107" s="32" t="s">
        <v>41</v>
      </c>
      <c r="F107" s="50">
        <f>SUM('№ 5'!G109)</f>
        <v>2629.4</v>
      </c>
    </row>
    <row r="108" spans="1:6" s="34" customFormat="1" ht="76.5">
      <c r="A108" s="38" t="s">
        <v>139</v>
      </c>
      <c r="B108" s="25" t="s">
        <v>92</v>
      </c>
      <c r="C108" s="25" t="s">
        <v>13</v>
      </c>
      <c r="D108" s="26" t="s">
        <v>96</v>
      </c>
      <c r="E108" s="26"/>
      <c r="F108" s="50">
        <f>SUM(F109)</f>
        <v>1800</v>
      </c>
    </row>
    <row r="109" spans="1:6" s="34" customFormat="1" ht="12.75">
      <c r="A109" s="36" t="s">
        <v>40</v>
      </c>
      <c r="B109" s="31" t="s">
        <v>92</v>
      </c>
      <c r="C109" s="31" t="s">
        <v>13</v>
      </c>
      <c r="D109" s="32" t="s">
        <v>96</v>
      </c>
      <c r="E109" s="32" t="s">
        <v>41</v>
      </c>
      <c r="F109" s="50">
        <f>SUM('№ 5'!G111)</f>
        <v>1800</v>
      </c>
    </row>
    <row r="110" spans="1:6" ht="15.75">
      <c r="A110" s="51" t="s">
        <v>97</v>
      </c>
      <c r="B110" s="13" t="s">
        <v>56</v>
      </c>
      <c r="C110" s="13"/>
      <c r="D110" s="15"/>
      <c r="E110" s="15"/>
      <c r="F110" s="16">
        <f>SUM(F112)</f>
        <v>83.7</v>
      </c>
    </row>
    <row r="111" spans="1:6" ht="12.75">
      <c r="A111" s="37" t="s">
        <v>98</v>
      </c>
      <c r="B111" s="19" t="s">
        <v>56</v>
      </c>
      <c r="C111" s="19" t="s">
        <v>13</v>
      </c>
      <c r="D111" s="20"/>
      <c r="E111" s="20"/>
      <c r="F111" s="21">
        <f>SUM(F112)</f>
        <v>83.7</v>
      </c>
    </row>
    <row r="112" spans="1:6" s="28" customFormat="1" ht="76.5">
      <c r="A112" s="23" t="s">
        <v>159</v>
      </c>
      <c r="B112" s="25" t="s">
        <v>56</v>
      </c>
      <c r="C112" s="25" t="s">
        <v>13</v>
      </c>
      <c r="D112" s="26" t="s">
        <v>99</v>
      </c>
      <c r="E112" s="26"/>
      <c r="F112" s="56">
        <f>F113</f>
        <v>83.7</v>
      </c>
    </row>
    <row r="113" spans="1:6" s="34" customFormat="1" ht="12.75">
      <c r="A113" s="36" t="s">
        <v>34</v>
      </c>
      <c r="B113" s="31" t="s">
        <v>56</v>
      </c>
      <c r="C113" s="31" t="s">
        <v>13</v>
      </c>
      <c r="D113" s="32" t="s">
        <v>99</v>
      </c>
      <c r="E113" s="32" t="s">
        <v>35</v>
      </c>
      <c r="F113" s="50">
        <f>SUM('№ 5'!G115)</f>
        <v>83.7</v>
      </c>
    </row>
    <row r="114" spans="1:6" ht="15.75">
      <c r="A114" s="78" t="s">
        <v>100</v>
      </c>
      <c r="B114" s="197">
        <f>SUM(F23+F58+F63+F76+F110+F67+F104)</f>
        <v>26602</v>
      </c>
      <c r="C114" s="197"/>
      <c r="D114" s="197"/>
      <c r="E114" s="197"/>
      <c r="F114" s="197"/>
    </row>
  </sheetData>
  <sheetProtection/>
  <mergeCells count="18">
    <mergeCell ref="A9:F9"/>
    <mergeCell ref="A10:F10"/>
    <mergeCell ref="A11:F11"/>
    <mergeCell ref="A12:F12"/>
    <mergeCell ref="B114:F114"/>
    <mergeCell ref="A13:F13"/>
    <mergeCell ref="A16:F16"/>
    <mergeCell ref="A17:F17"/>
    <mergeCell ref="A18:F18"/>
    <mergeCell ref="A14:F14"/>
    <mergeCell ref="A7:F7"/>
    <mergeCell ref="A8:F8"/>
    <mergeCell ref="A1:F1"/>
    <mergeCell ref="A2:F2"/>
    <mergeCell ref="A3:F3"/>
    <mergeCell ref="A4:F4"/>
    <mergeCell ref="A5:F5"/>
    <mergeCell ref="A6:F6"/>
  </mergeCells>
  <printOptions/>
  <pageMargins left="0.75" right="0.2" top="0.46" bottom="0.47" header="0.5" footer="0.2"/>
  <pageSetup fitToHeight="6" fitToWidth="1" horizontalDpi="600" verticalDpi="600" orientation="portrait" paperSize="9" scale="80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2" customWidth="1"/>
    <col min="4" max="4" width="14.75390625" style="3" customWidth="1"/>
    <col min="5" max="16384" width="9.125" style="1" customWidth="1"/>
  </cols>
  <sheetData>
    <row r="1" spans="1:8" ht="15" customHeight="1">
      <c r="A1" s="193" t="s">
        <v>113</v>
      </c>
      <c r="B1" s="196"/>
      <c r="C1" s="196"/>
      <c r="D1" s="196"/>
      <c r="E1" s="72"/>
      <c r="F1" s="72"/>
      <c r="G1" s="71"/>
      <c r="H1"/>
    </row>
    <row r="2" spans="1:8" ht="14.25" customHeight="1">
      <c r="A2" s="193" t="s">
        <v>101</v>
      </c>
      <c r="B2" s="196"/>
      <c r="C2" s="196"/>
      <c r="D2" s="196"/>
      <c r="E2" s="72"/>
      <c r="F2" s="72"/>
      <c r="G2" s="71"/>
      <c r="H2"/>
    </row>
    <row r="3" spans="1:8" ht="14.25" customHeight="1">
      <c r="A3" s="193" t="s">
        <v>1</v>
      </c>
      <c r="B3" s="196"/>
      <c r="C3" s="196"/>
      <c r="D3" s="196"/>
      <c r="E3" s="72"/>
      <c r="F3" s="72"/>
      <c r="G3" s="71"/>
      <c r="H3"/>
    </row>
    <row r="4" spans="1:8" ht="14.25" customHeight="1">
      <c r="A4" s="193" t="s">
        <v>170</v>
      </c>
      <c r="B4" s="196"/>
      <c r="C4" s="196"/>
      <c r="D4" s="196"/>
      <c r="E4" s="72"/>
      <c r="F4" s="72"/>
      <c r="G4" s="71"/>
      <c r="H4"/>
    </row>
    <row r="5" spans="1:8" ht="14.25" customHeight="1">
      <c r="A5" s="193" t="s">
        <v>102</v>
      </c>
      <c r="B5" s="196"/>
      <c r="C5" s="196"/>
      <c r="D5" s="196"/>
      <c r="E5" s="72"/>
      <c r="F5" s="72"/>
      <c r="G5" s="71"/>
      <c r="H5"/>
    </row>
    <row r="6" spans="1:8" ht="14.25" customHeight="1">
      <c r="A6" s="193" t="s">
        <v>103</v>
      </c>
      <c r="B6" s="196"/>
      <c r="C6" s="196"/>
      <c r="D6" s="196"/>
      <c r="E6" s="72"/>
      <c r="F6" s="72"/>
      <c r="G6" s="71"/>
      <c r="H6"/>
    </row>
    <row r="7" spans="1:8" ht="14.25" customHeight="1">
      <c r="A7" s="193" t="s">
        <v>1</v>
      </c>
      <c r="B7" s="196"/>
      <c r="C7" s="196"/>
      <c r="D7" s="196"/>
      <c r="E7" s="72"/>
      <c r="F7" s="72"/>
      <c r="G7" s="71"/>
      <c r="H7"/>
    </row>
    <row r="8" spans="1:8" ht="14.25" customHeight="1">
      <c r="A8" s="193" t="s">
        <v>104</v>
      </c>
      <c r="B8" s="196"/>
      <c r="C8" s="196"/>
      <c r="D8" s="196"/>
      <c r="E8" s="72"/>
      <c r="F8" s="72"/>
      <c r="G8" s="71"/>
      <c r="H8"/>
    </row>
    <row r="9" spans="1:8" ht="14.25" customHeight="1">
      <c r="A9" s="193" t="s">
        <v>145</v>
      </c>
      <c r="B9" s="196"/>
      <c r="C9" s="196"/>
      <c r="D9" s="196"/>
      <c r="E9" s="72"/>
      <c r="F9" s="72"/>
      <c r="G9" s="71"/>
      <c r="H9"/>
    </row>
    <row r="10" spans="1:8" ht="14.25" customHeight="1">
      <c r="A10" s="193" t="s">
        <v>146</v>
      </c>
      <c r="B10" s="196"/>
      <c r="C10" s="196"/>
      <c r="D10" s="196"/>
      <c r="E10" s="72"/>
      <c r="F10" s="72"/>
      <c r="G10" s="71"/>
      <c r="H10"/>
    </row>
    <row r="11" spans="1:8" ht="14.25" customHeight="1">
      <c r="A11" s="193" t="s">
        <v>147</v>
      </c>
      <c r="B11" s="196"/>
      <c r="C11" s="196"/>
      <c r="D11" s="196"/>
      <c r="E11" s="72"/>
      <c r="F11" s="72"/>
      <c r="G11" s="71"/>
      <c r="H11"/>
    </row>
    <row r="12" spans="1:8" ht="14.25" customHeight="1">
      <c r="A12" s="193" t="s">
        <v>167</v>
      </c>
      <c r="B12" s="196"/>
      <c r="C12" s="196"/>
      <c r="D12" s="196"/>
      <c r="E12" s="72"/>
      <c r="F12" s="72"/>
      <c r="G12" s="71"/>
      <c r="H12"/>
    </row>
    <row r="13" spans="1:8" ht="14.25" customHeight="1">
      <c r="A13" s="193" t="s">
        <v>168</v>
      </c>
      <c r="B13" s="196"/>
      <c r="C13" s="196"/>
      <c r="D13" s="196"/>
      <c r="E13" s="72"/>
      <c r="F13" s="72"/>
      <c r="G13" s="73"/>
      <c r="H13"/>
    </row>
    <row r="14" spans="1:8" ht="14.25" customHeight="1" hidden="1">
      <c r="A14" s="193" t="s">
        <v>144</v>
      </c>
      <c r="B14" s="196"/>
      <c r="C14" s="196"/>
      <c r="D14" s="196"/>
      <c r="E14" s="72"/>
      <c r="F14" s="72"/>
      <c r="G14" s="73"/>
      <c r="H14"/>
    </row>
    <row r="15" ht="12.75">
      <c r="D15" s="79"/>
    </row>
    <row r="16" spans="1:4" ht="15.75">
      <c r="A16" s="195" t="s">
        <v>114</v>
      </c>
      <c r="B16" s="195"/>
      <c r="C16" s="195"/>
      <c r="D16" s="195"/>
    </row>
    <row r="17" spans="1:4" ht="15.75">
      <c r="A17" s="195" t="s">
        <v>115</v>
      </c>
      <c r="B17" s="195"/>
      <c r="C17" s="195"/>
      <c r="D17" s="195"/>
    </row>
    <row r="18" spans="1:4" ht="15.75">
      <c r="A18" s="195" t="s">
        <v>116</v>
      </c>
      <c r="B18" s="195"/>
      <c r="C18" s="195"/>
      <c r="D18" s="195"/>
    </row>
    <row r="19" spans="1:4" ht="15.75">
      <c r="A19" s="195" t="s">
        <v>162</v>
      </c>
      <c r="B19" s="195"/>
      <c r="C19" s="195"/>
      <c r="D19" s="195"/>
    </row>
    <row r="20" spans="1:4" ht="15.75">
      <c r="A20" s="80"/>
      <c r="B20" s="80"/>
      <c r="C20" s="80"/>
      <c r="D20" s="80"/>
    </row>
    <row r="21" ht="12.75">
      <c r="D21" s="4" t="s">
        <v>3</v>
      </c>
    </row>
    <row r="22" spans="1:4" ht="12.75">
      <c r="A22" s="81" t="s">
        <v>4</v>
      </c>
      <c r="B22" s="81" t="s">
        <v>8</v>
      </c>
      <c r="C22" s="81" t="s">
        <v>9</v>
      </c>
      <c r="D22" s="81" t="s">
        <v>10</v>
      </c>
    </row>
    <row r="23" spans="1:4" ht="36">
      <c r="A23" s="82" t="s">
        <v>11</v>
      </c>
      <c r="B23" s="83"/>
      <c r="C23" s="83"/>
      <c r="D23" s="84"/>
    </row>
    <row r="24" spans="1:4" ht="48.75" customHeight="1">
      <c r="A24" s="85" t="s">
        <v>160</v>
      </c>
      <c r="B24" s="86" t="s">
        <v>117</v>
      </c>
      <c r="C24" s="87"/>
      <c r="D24" s="88">
        <f>D25+D46</f>
        <v>16702.258</v>
      </c>
    </row>
    <row r="25" spans="1:4" ht="25.5">
      <c r="A25" s="89" t="s">
        <v>118</v>
      </c>
      <c r="B25" s="90" t="s">
        <v>119</v>
      </c>
      <c r="C25" s="91"/>
      <c r="D25" s="92">
        <f>D26+D42</f>
        <v>4145.706</v>
      </c>
    </row>
    <row r="26" spans="1:4" ht="25.5">
      <c r="A26" s="93" t="s">
        <v>120</v>
      </c>
      <c r="B26" s="94" t="s">
        <v>121</v>
      </c>
      <c r="C26" s="95"/>
      <c r="D26" s="96">
        <f>D27+D32+D36+D34+D40+D38</f>
        <v>3937.026</v>
      </c>
    </row>
    <row r="27" spans="1:4" s="100" customFormat="1" ht="76.5">
      <c r="A27" s="97" t="s">
        <v>149</v>
      </c>
      <c r="B27" s="98" t="s">
        <v>26</v>
      </c>
      <c r="C27" s="98"/>
      <c r="D27" s="99">
        <f>D28+D29+D30+D31</f>
        <v>2960.8599999999997</v>
      </c>
    </row>
    <row r="28" spans="1:4" s="100" customFormat="1" ht="42.75" customHeight="1">
      <c r="A28" s="101" t="s">
        <v>18</v>
      </c>
      <c r="B28" s="102" t="s">
        <v>26</v>
      </c>
      <c r="C28" s="102" t="s">
        <v>19</v>
      </c>
      <c r="D28" s="103">
        <f>SUM('№ 7'!F34)</f>
        <v>1674.433</v>
      </c>
    </row>
    <row r="29" spans="1:4" s="100" customFormat="1" ht="17.25" customHeight="1">
      <c r="A29" s="101" t="s">
        <v>27</v>
      </c>
      <c r="B29" s="102" t="s">
        <v>26</v>
      </c>
      <c r="C29" s="102" t="s">
        <v>29</v>
      </c>
      <c r="D29" s="103">
        <f>SUM('№ 7'!F35)</f>
        <v>1036.3269999999998</v>
      </c>
    </row>
    <row r="30" spans="1:4" s="100" customFormat="1" ht="17.25" customHeight="1">
      <c r="A30" s="101" t="s">
        <v>34</v>
      </c>
      <c r="B30" s="102" t="s">
        <v>26</v>
      </c>
      <c r="C30" s="102" t="s">
        <v>35</v>
      </c>
      <c r="D30" s="103">
        <f>SUM('№ 7'!F36)</f>
        <v>133</v>
      </c>
    </row>
    <row r="31" spans="1:4" s="100" customFormat="1" ht="17.25" customHeight="1">
      <c r="A31" s="101" t="s">
        <v>30</v>
      </c>
      <c r="B31" s="102" t="s">
        <v>26</v>
      </c>
      <c r="C31" s="102" t="s">
        <v>28</v>
      </c>
      <c r="D31" s="103">
        <f>SUM('№ 7'!F37)</f>
        <v>117.1</v>
      </c>
    </row>
    <row r="32" spans="1:4" s="104" customFormat="1" ht="76.5">
      <c r="A32" s="97" t="s">
        <v>150</v>
      </c>
      <c r="B32" s="98" t="s">
        <v>31</v>
      </c>
      <c r="C32" s="98"/>
      <c r="D32" s="99">
        <f>D33</f>
        <v>384.802</v>
      </c>
    </row>
    <row r="33" spans="1:4" s="105" customFormat="1" ht="38.25">
      <c r="A33" s="101" t="s">
        <v>18</v>
      </c>
      <c r="B33" s="102" t="s">
        <v>31</v>
      </c>
      <c r="C33" s="102" t="s">
        <v>19</v>
      </c>
      <c r="D33" s="103">
        <f>SUM('№ 7'!F39)</f>
        <v>384.802</v>
      </c>
    </row>
    <row r="34" spans="1:4" s="104" customFormat="1" ht="64.5" customHeight="1">
      <c r="A34" s="106" t="s">
        <v>159</v>
      </c>
      <c r="B34" s="98" t="s">
        <v>99</v>
      </c>
      <c r="C34" s="98"/>
      <c r="D34" s="107">
        <f>D35</f>
        <v>83.7</v>
      </c>
    </row>
    <row r="35" spans="1:4" s="104" customFormat="1" ht="19.5" customHeight="1">
      <c r="A35" s="101" t="s">
        <v>34</v>
      </c>
      <c r="B35" s="102" t="s">
        <v>99</v>
      </c>
      <c r="C35" s="102" t="s">
        <v>35</v>
      </c>
      <c r="D35" s="108">
        <f>SUM('№ 7'!F113)</f>
        <v>83.7</v>
      </c>
    </row>
    <row r="36" spans="1:4" s="105" customFormat="1" ht="66.75" customHeight="1">
      <c r="A36" s="109" t="s">
        <v>151</v>
      </c>
      <c r="B36" s="110" t="s">
        <v>50</v>
      </c>
      <c r="C36" s="110"/>
      <c r="D36" s="111">
        <f>D37</f>
        <v>84</v>
      </c>
    </row>
    <row r="37" spans="1:4" s="105" customFormat="1" ht="12.75">
      <c r="A37" s="101" t="s">
        <v>27</v>
      </c>
      <c r="B37" s="102" t="s">
        <v>50</v>
      </c>
      <c r="C37" s="102" t="s">
        <v>29</v>
      </c>
      <c r="D37" s="108">
        <f>SUM('№ 7'!F53)</f>
        <v>84</v>
      </c>
    </row>
    <row r="38" spans="1:4" s="105" customFormat="1" ht="89.25">
      <c r="A38" s="44" t="s">
        <v>166</v>
      </c>
      <c r="B38" s="26" t="s">
        <v>164</v>
      </c>
      <c r="C38" s="47"/>
      <c r="D38" s="127">
        <f>SUM(D39)</f>
        <v>291.164</v>
      </c>
    </row>
    <row r="39" spans="1:4" s="105" customFormat="1" ht="38.25">
      <c r="A39" s="29" t="s">
        <v>18</v>
      </c>
      <c r="B39" s="32" t="s">
        <v>165</v>
      </c>
      <c r="C39" s="32" t="s">
        <v>19</v>
      </c>
      <c r="D39" s="108">
        <f>SUM('№ 7'!F55)</f>
        <v>291.164</v>
      </c>
    </row>
    <row r="40" spans="1:4" s="104" customFormat="1" ht="51">
      <c r="A40" s="112" t="s">
        <v>122</v>
      </c>
      <c r="B40" s="113" t="s">
        <v>39</v>
      </c>
      <c r="C40" s="98"/>
      <c r="D40" s="107">
        <f>D41</f>
        <v>132.5</v>
      </c>
    </row>
    <row r="41" spans="1:4" s="105" customFormat="1" ht="12.75">
      <c r="A41" s="101" t="s">
        <v>40</v>
      </c>
      <c r="B41" s="114" t="s">
        <v>39</v>
      </c>
      <c r="C41" s="102" t="s">
        <v>41</v>
      </c>
      <c r="D41" s="108">
        <f>SUM('№ 7'!F44)</f>
        <v>132.5</v>
      </c>
    </row>
    <row r="42" spans="1:4" s="104" customFormat="1" ht="27.75" customHeight="1">
      <c r="A42" s="93" t="s">
        <v>123</v>
      </c>
      <c r="B42" s="115" t="s">
        <v>124</v>
      </c>
      <c r="C42" s="116"/>
      <c r="D42" s="117">
        <f>D43</f>
        <v>208.67999999999998</v>
      </c>
    </row>
    <row r="43" spans="1:4" s="100" customFormat="1" ht="63.75">
      <c r="A43" s="118" t="s">
        <v>152</v>
      </c>
      <c r="B43" s="98" t="s">
        <v>53</v>
      </c>
      <c r="C43" s="98"/>
      <c r="D43" s="107">
        <f>D44+D45</f>
        <v>208.67999999999998</v>
      </c>
    </row>
    <row r="44" spans="1:4" s="105" customFormat="1" ht="38.25">
      <c r="A44" s="101" t="s">
        <v>18</v>
      </c>
      <c r="B44" s="102" t="s">
        <v>53</v>
      </c>
      <c r="C44" s="102" t="s">
        <v>19</v>
      </c>
      <c r="D44" s="108">
        <f>SUM('№ 7'!F61)</f>
        <v>176.2</v>
      </c>
    </row>
    <row r="45" spans="1:4" s="119" customFormat="1" ht="18.75" customHeight="1">
      <c r="A45" s="101" t="s">
        <v>27</v>
      </c>
      <c r="B45" s="102" t="s">
        <v>125</v>
      </c>
      <c r="C45" s="102" t="s">
        <v>29</v>
      </c>
      <c r="D45" s="108">
        <f>SUM('№ 7'!F62)</f>
        <v>32.48</v>
      </c>
    </row>
    <row r="46" spans="1:4" s="119" customFormat="1" ht="30.75" customHeight="1">
      <c r="A46" s="89" t="s">
        <v>126</v>
      </c>
      <c r="B46" s="120" t="s">
        <v>127</v>
      </c>
      <c r="C46" s="121"/>
      <c r="D46" s="122">
        <f>D47+D50+D53+D56</f>
        <v>12556.552</v>
      </c>
    </row>
    <row r="47" spans="1:4" s="119" customFormat="1" ht="30.75" customHeight="1">
      <c r="A47" s="93" t="s">
        <v>128</v>
      </c>
      <c r="B47" s="115" t="s">
        <v>129</v>
      </c>
      <c r="C47" s="115"/>
      <c r="D47" s="117">
        <f>D48</f>
        <v>4136</v>
      </c>
    </row>
    <row r="48" spans="1:4" s="124" customFormat="1" ht="51">
      <c r="A48" s="123" t="s">
        <v>153</v>
      </c>
      <c r="B48" s="98" t="s">
        <v>85</v>
      </c>
      <c r="C48" s="98"/>
      <c r="D48" s="107">
        <f>D49</f>
        <v>4136</v>
      </c>
    </row>
    <row r="49" spans="1:4" s="104" customFormat="1" ht="26.25" customHeight="1">
      <c r="A49" s="101" t="s">
        <v>27</v>
      </c>
      <c r="B49" s="102" t="s">
        <v>85</v>
      </c>
      <c r="C49" s="102" t="s">
        <v>29</v>
      </c>
      <c r="D49" s="108">
        <f>SUM('№ 7'!F91)</f>
        <v>4136</v>
      </c>
    </row>
    <row r="50" spans="1:4" s="104" customFormat="1" ht="26.25" customHeight="1">
      <c r="A50" s="93" t="s">
        <v>130</v>
      </c>
      <c r="B50" s="115" t="s">
        <v>131</v>
      </c>
      <c r="C50" s="115"/>
      <c r="D50" s="117">
        <f>D51</f>
        <v>848.1</v>
      </c>
    </row>
    <row r="51" spans="1:4" s="104" customFormat="1" ht="51">
      <c r="A51" s="123" t="s">
        <v>154</v>
      </c>
      <c r="B51" s="98" t="s">
        <v>86</v>
      </c>
      <c r="C51" s="98"/>
      <c r="D51" s="107">
        <f>D52</f>
        <v>848.1</v>
      </c>
    </row>
    <row r="52" spans="1:4" s="105" customFormat="1" ht="12.75">
      <c r="A52" s="101" t="s">
        <v>27</v>
      </c>
      <c r="B52" s="102" t="s">
        <v>86</v>
      </c>
      <c r="C52" s="102" t="s">
        <v>29</v>
      </c>
      <c r="D52" s="108">
        <f>SUM('№ 7'!F93)</f>
        <v>848.1</v>
      </c>
    </row>
    <row r="53" spans="1:4" s="105" customFormat="1" ht="25.5" customHeight="1">
      <c r="A53" s="93" t="s">
        <v>132</v>
      </c>
      <c r="B53" s="115" t="s">
        <v>133</v>
      </c>
      <c r="C53" s="116"/>
      <c r="D53" s="117">
        <f>D54</f>
        <v>494.1</v>
      </c>
    </row>
    <row r="54" spans="1:4" s="104" customFormat="1" ht="65.25" customHeight="1">
      <c r="A54" s="123" t="s">
        <v>155</v>
      </c>
      <c r="B54" s="98" t="s">
        <v>87</v>
      </c>
      <c r="C54" s="98"/>
      <c r="D54" s="107">
        <f>D55</f>
        <v>494.1</v>
      </c>
    </row>
    <row r="55" spans="1:4" s="105" customFormat="1" ht="26.25" customHeight="1">
      <c r="A55" s="101" t="s">
        <v>27</v>
      </c>
      <c r="B55" s="102" t="s">
        <v>87</v>
      </c>
      <c r="C55" s="102" t="s">
        <v>29</v>
      </c>
      <c r="D55" s="108">
        <f>SUM('№ 7'!F95)</f>
        <v>494.1</v>
      </c>
    </row>
    <row r="56" spans="1:4" s="105" customFormat="1" ht="26.25" customHeight="1">
      <c r="A56" s="93" t="s">
        <v>134</v>
      </c>
      <c r="B56" s="115" t="s">
        <v>135</v>
      </c>
      <c r="C56" s="116"/>
      <c r="D56" s="117">
        <f>D57+D59+D61</f>
        <v>7078.351999999999</v>
      </c>
    </row>
    <row r="57" spans="1:4" s="100" customFormat="1" ht="63.75">
      <c r="A57" s="106" t="s">
        <v>156</v>
      </c>
      <c r="B57" s="98" t="s">
        <v>88</v>
      </c>
      <c r="C57" s="98"/>
      <c r="D57" s="107">
        <f>D58</f>
        <v>4676.598999999999</v>
      </c>
    </row>
    <row r="58" spans="1:4" s="105" customFormat="1" ht="12.75">
      <c r="A58" s="151" t="s">
        <v>27</v>
      </c>
      <c r="B58" s="155" t="s">
        <v>88</v>
      </c>
      <c r="C58" s="155" t="s">
        <v>29</v>
      </c>
      <c r="D58" s="156">
        <f>SUM('№ 7'!F97)</f>
        <v>4676.598999999999</v>
      </c>
    </row>
    <row r="59" spans="1:4" s="105" customFormat="1" ht="63.75">
      <c r="A59" s="153" t="s">
        <v>157</v>
      </c>
      <c r="B59" s="160" t="s">
        <v>163</v>
      </c>
      <c r="C59" s="161"/>
      <c r="D59" s="164">
        <f>SUM(D60)</f>
        <v>2401.753</v>
      </c>
    </row>
    <row r="60" spans="1:4" s="105" customFormat="1" ht="12.75">
      <c r="A60" s="154" t="s">
        <v>27</v>
      </c>
      <c r="B60" s="163" t="s">
        <v>163</v>
      </c>
      <c r="C60" s="161" t="s">
        <v>29</v>
      </c>
      <c r="D60" s="162">
        <f>SUM('№ 7'!F99)</f>
        <v>2401.753</v>
      </c>
    </row>
    <row r="61" spans="1:4" s="105" customFormat="1" ht="76.5" hidden="1">
      <c r="A61" s="153" t="s">
        <v>158</v>
      </c>
      <c r="B61" s="160" t="s">
        <v>138</v>
      </c>
      <c r="C61" s="161"/>
      <c r="D61" s="164">
        <f>SUM(D62)</f>
        <v>0</v>
      </c>
    </row>
    <row r="62" spans="1:4" s="105" customFormat="1" ht="12.75" hidden="1">
      <c r="A62" s="154" t="s">
        <v>27</v>
      </c>
      <c r="B62" s="163" t="s">
        <v>138</v>
      </c>
      <c r="C62" s="161" t="s">
        <v>29</v>
      </c>
      <c r="D62" s="162">
        <f>SUM('№ 7'!F101)</f>
        <v>0</v>
      </c>
    </row>
    <row r="63" spans="1:4" s="125" customFormat="1" ht="15.75">
      <c r="A63" s="152" t="s">
        <v>136</v>
      </c>
      <c r="B63" s="157" t="s">
        <v>137</v>
      </c>
      <c r="C63" s="158"/>
      <c r="D63" s="159">
        <f>D64+D66+D68++D71+D73+D77+D75+D81+D83+D85+D87+D89+D91+D78+D93</f>
        <v>9899.742</v>
      </c>
    </row>
    <row r="64" spans="1:4" s="104" customFormat="1" ht="60" customHeight="1">
      <c r="A64" s="97" t="s">
        <v>143</v>
      </c>
      <c r="B64" s="98" t="s">
        <v>22</v>
      </c>
      <c r="C64" s="98"/>
      <c r="D64" s="99">
        <f>D65</f>
        <v>1.8</v>
      </c>
    </row>
    <row r="65" spans="1:4" s="104" customFormat="1" ht="13.5" customHeight="1">
      <c r="A65" s="101" t="s">
        <v>18</v>
      </c>
      <c r="B65" s="102" t="s">
        <v>22</v>
      </c>
      <c r="C65" s="102" t="s">
        <v>19</v>
      </c>
      <c r="D65" s="103">
        <f>SUM('№ 7'!F29)</f>
        <v>1.8</v>
      </c>
    </row>
    <row r="66" spans="1:4" s="104" customFormat="1" ht="63.75">
      <c r="A66" s="97" t="s">
        <v>142</v>
      </c>
      <c r="B66" s="98" t="s">
        <v>23</v>
      </c>
      <c r="C66" s="98"/>
      <c r="D66" s="99">
        <f>D67</f>
        <v>14.2</v>
      </c>
    </row>
    <row r="67" spans="1:4" s="105" customFormat="1" ht="38.25">
      <c r="A67" s="101" t="s">
        <v>18</v>
      </c>
      <c r="B67" s="102" t="s">
        <v>23</v>
      </c>
      <c r="C67" s="102" t="s">
        <v>19</v>
      </c>
      <c r="D67" s="103">
        <f>SUM('№ 7'!F31)</f>
        <v>14.2</v>
      </c>
    </row>
    <row r="68" spans="1:4" s="105" customFormat="1" ht="38.25" hidden="1">
      <c r="A68" s="97" t="s">
        <v>32</v>
      </c>
      <c r="B68" s="98" t="s">
        <v>33</v>
      </c>
      <c r="C68" s="98"/>
      <c r="D68" s="99">
        <f>SUM(D69:D70)</f>
        <v>0</v>
      </c>
    </row>
    <row r="69" spans="1:4" s="105" customFormat="1" ht="12.75" hidden="1">
      <c r="A69" s="101" t="s">
        <v>34</v>
      </c>
      <c r="B69" s="102" t="s">
        <v>33</v>
      </c>
      <c r="C69" s="102" t="s">
        <v>35</v>
      </c>
      <c r="D69" s="103">
        <f>SUM('№ 7'!F41)</f>
        <v>0</v>
      </c>
    </row>
    <row r="70" spans="1:4" s="105" customFormat="1" ht="12.75" hidden="1">
      <c r="A70" s="36" t="s">
        <v>30</v>
      </c>
      <c r="B70" s="102" t="s">
        <v>33</v>
      </c>
      <c r="C70" s="102" t="s">
        <v>28</v>
      </c>
      <c r="D70" s="103">
        <f>SUM('№ 7'!F47)</f>
        <v>0</v>
      </c>
    </row>
    <row r="71" spans="1:4" s="105" customFormat="1" ht="51">
      <c r="A71" s="68" t="s">
        <v>174</v>
      </c>
      <c r="B71" s="47" t="s">
        <v>175</v>
      </c>
      <c r="C71" s="47"/>
      <c r="D71" s="179">
        <f>SUM(D72)</f>
        <v>16.5</v>
      </c>
    </row>
    <row r="72" spans="1:4" s="105" customFormat="1" ht="12.75">
      <c r="A72" s="29" t="s">
        <v>27</v>
      </c>
      <c r="B72" s="32" t="s">
        <v>175</v>
      </c>
      <c r="C72" s="32" t="s">
        <v>29</v>
      </c>
      <c r="D72" s="103">
        <f>SUM('№ 7'!F57)</f>
        <v>16.5</v>
      </c>
    </row>
    <row r="73" spans="1:4" s="104" customFormat="1" ht="56.25" customHeight="1">
      <c r="A73" s="97" t="s">
        <v>57</v>
      </c>
      <c r="B73" s="98" t="s">
        <v>58</v>
      </c>
      <c r="C73" s="98"/>
      <c r="D73" s="107">
        <f>D74</f>
        <v>747.1</v>
      </c>
    </row>
    <row r="74" spans="1:4" s="104" customFormat="1" ht="12.75">
      <c r="A74" s="101" t="s">
        <v>27</v>
      </c>
      <c r="B74" s="102" t="s">
        <v>58</v>
      </c>
      <c r="C74" s="102" t="s">
        <v>29</v>
      </c>
      <c r="D74" s="108">
        <f>SUM('№ 7'!F66)</f>
        <v>747.1</v>
      </c>
    </row>
    <row r="75" spans="1:4" s="104" customFormat="1" ht="63.75" hidden="1">
      <c r="A75" s="112" t="s">
        <v>73</v>
      </c>
      <c r="B75" s="98" t="s">
        <v>74</v>
      </c>
      <c r="C75" s="98"/>
      <c r="D75" s="107">
        <f>D76</f>
        <v>0</v>
      </c>
    </row>
    <row r="76" spans="1:4" s="105" customFormat="1" ht="12.75" hidden="1">
      <c r="A76" s="29" t="s">
        <v>27</v>
      </c>
      <c r="B76" s="102" t="s">
        <v>74</v>
      </c>
      <c r="C76" s="102" t="s">
        <v>29</v>
      </c>
      <c r="D76" s="108">
        <f>SUM('№ 7'!F79)</f>
        <v>0</v>
      </c>
    </row>
    <row r="77" spans="1:4" s="104" customFormat="1" ht="51">
      <c r="A77" s="112" t="s">
        <v>62</v>
      </c>
      <c r="B77" s="113" t="s">
        <v>63</v>
      </c>
      <c r="C77" s="98"/>
      <c r="D77" s="107">
        <f>D80</f>
        <v>3364.742</v>
      </c>
    </row>
    <row r="78" spans="1:4" s="104" customFormat="1" ht="51" hidden="1">
      <c r="A78" s="38" t="s">
        <v>64</v>
      </c>
      <c r="B78" s="60" t="s">
        <v>65</v>
      </c>
      <c r="C78" s="98"/>
      <c r="D78" s="107">
        <f>D79</f>
        <v>0</v>
      </c>
    </row>
    <row r="79" spans="1:4" s="104" customFormat="1" ht="12.75" hidden="1">
      <c r="A79" s="36" t="s">
        <v>40</v>
      </c>
      <c r="B79" s="61" t="s">
        <v>65</v>
      </c>
      <c r="C79" s="102" t="s">
        <v>41</v>
      </c>
      <c r="D79" s="108">
        <f>SUM('№ 7'!F72)</f>
        <v>0</v>
      </c>
    </row>
    <row r="80" spans="1:4" s="105" customFormat="1" ht="12.75">
      <c r="A80" s="101" t="s">
        <v>40</v>
      </c>
      <c r="B80" s="114" t="s">
        <v>63</v>
      </c>
      <c r="C80" s="102" t="s">
        <v>41</v>
      </c>
      <c r="D80" s="108">
        <f>SUM('№ 7'!F70)</f>
        <v>3364.742</v>
      </c>
    </row>
    <row r="81" spans="1:4" s="104" customFormat="1" ht="51">
      <c r="A81" s="112" t="s">
        <v>76</v>
      </c>
      <c r="B81" s="98" t="s">
        <v>77</v>
      </c>
      <c r="C81" s="98"/>
      <c r="D81" s="107">
        <f>D82</f>
        <v>851</v>
      </c>
    </row>
    <row r="82" spans="1:4" s="104" customFormat="1" ht="12.75">
      <c r="A82" s="101" t="s">
        <v>40</v>
      </c>
      <c r="B82" s="102" t="s">
        <v>77</v>
      </c>
      <c r="C82" s="102" t="s">
        <v>41</v>
      </c>
      <c r="D82" s="108">
        <f>SUM('№ 7'!F82)</f>
        <v>851</v>
      </c>
    </row>
    <row r="83" spans="1:4" s="100" customFormat="1" ht="51" hidden="1">
      <c r="A83" s="112" t="s">
        <v>78</v>
      </c>
      <c r="B83" s="98" t="s">
        <v>79</v>
      </c>
      <c r="C83" s="98"/>
      <c r="D83" s="107">
        <f>D84</f>
        <v>0</v>
      </c>
    </row>
    <row r="84" spans="1:4" s="105" customFormat="1" ht="12.75" hidden="1">
      <c r="A84" s="101" t="s">
        <v>40</v>
      </c>
      <c r="B84" s="102" t="s">
        <v>79</v>
      </c>
      <c r="C84" s="102" t="s">
        <v>41</v>
      </c>
      <c r="D84" s="108">
        <f>SUM('№ 7'!F84)</f>
        <v>0</v>
      </c>
    </row>
    <row r="85" spans="1:4" s="100" customFormat="1" ht="51">
      <c r="A85" s="112" t="s">
        <v>94</v>
      </c>
      <c r="B85" s="98" t="s">
        <v>95</v>
      </c>
      <c r="C85" s="98"/>
      <c r="D85" s="107">
        <f>D86</f>
        <v>2629.4</v>
      </c>
    </row>
    <row r="86" spans="1:4" s="105" customFormat="1" ht="12.75">
      <c r="A86" s="101" t="s">
        <v>40</v>
      </c>
      <c r="B86" s="102" t="s">
        <v>95</v>
      </c>
      <c r="C86" s="102" t="s">
        <v>41</v>
      </c>
      <c r="D86" s="108">
        <f>SUM('№ 7'!F107)</f>
        <v>2629.4</v>
      </c>
    </row>
    <row r="87" spans="1:4" s="100" customFormat="1" ht="51" hidden="1">
      <c r="A87" s="112" t="s">
        <v>80</v>
      </c>
      <c r="B87" s="98" t="s">
        <v>81</v>
      </c>
      <c r="C87" s="98"/>
      <c r="D87" s="107">
        <f>D88</f>
        <v>0</v>
      </c>
    </row>
    <row r="88" spans="1:4" s="105" customFormat="1" ht="12.75" hidden="1">
      <c r="A88" s="101" t="s">
        <v>40</v>
      </c>
      <c r="B88" s="102" t="s">
        <v>81</v>
      </c>
      <c r="C88" s="102" t="s">
        <v>41</v>
      </c>
      <c r="D88" s="108">
        <f>SUM('№ 7'!F86)</f>
        <v>0</v>
      </c>
    </row>
    <row r="89" spans="1:4" s="105" customFormat="1" ht="63.75">
      <c r="A89" s="38" t="s">
        <v>139</v>
      </c>
      <c r="B89" s="26" t="s">
        <v>96</v>
      </c>
      <c r="C89" s="26"/>
      <c r="D89" s="127">
        <f>SUM(D90)</f>
        <v>1800</v>
      </c>
    </row>
    <row r="90" spans="1:4" s="105" customFormat="1" ht="12.75">
      <c r="A90" s="36" t="s">
        <v>40</v>
      </c>
      <c r="B90" s="32" t="s">
        <v>96</v>
      </c>
      <c r="C90" s="32" t="s">
        <v>41</v>
      </c>
      <c r="D90" s="108">
        <f>SUM('№ 7'!F109)</f>
        <v>1800</v>
      </c>
    </row>
    <row r="91" spans="1:4" s="100" customFormat="1" ht="63.75">
      <c r="A91" s="112" t="s">
        <v>68</v>
      </c>
      <c r="B91" s="98" t="s">
        <v>69</v>
      </c>
      <c r="C91" s="98"/>
      <c r="D91" s="107">
        <f>D92</f>
        <v>475</v>
      </c>
    </row>
    <row r="92" spans="1:4" s="105" customFormat="1" ht="12.75">
      <c r="A92" s="101" t="s">
        <v>40</v>
      </c>
      <c r="B92" s="102" t="s">
        <v>69</v>
      </c>
      <c r="C92" s="102" t="s">
        <v>41</v>
      </c>
      <c r="D92" s="108">
        <f>SUM('№ 7'!F75)</f>
        <v>475</v>
      </c>
    </row>
    <row r="93" spans="1:4" s="105" customFormat="1" ht="51" hidden="1">
      <c r="A93" s="38" t="s">
        <v>141</v>
      </c>
      <c r="B93" s="26" t="s">
        <v>140</v>
      </c>
      <c r="C93" s="102"/>
      <c r="D93" s="107">
        <f>D94</f>
        <v>0</v>
      </c>
    </row>
    <row r="94" spans="1:4" s="105" customFormat="1" ht="12.75" customHeight="1" hidden="1">
      <c r="A94" s="29" t="s">
        <v>27</v>
      </c>
      <c r="B94" s="32" t="s">
        <v>140</v>
      </c>
      <c r="C94" s="102" t="s">
        <v>29</v>
      </c>
      <c r="D94" s="108">
        <f>SUM('№ 7'!F50)</f>
        <v>0</v>
      </c>
    </row>
    <row r="95" spans="1:4" s="104" customFormat="1" ht="15.75" customHeight="1">
      <c r="A95" s="199" t="s">
        <v>100</v>
      </c>
      <c r="B95" s="199"/>
      <c r="C95" s="199"/>
      <c r="D95" s="126">
        <f>D63+D24</f>
        <v>26602</v>
      </c>
    </row>
  </sheetData>
  <sheetProtection/>
  <mergeCells count="19">
    <mergeCell ref="A9:D9"/>
    <mergeCell ref="A10:D10"/>
    <mergeCell ref="A19:D19"/>
    <mergeCell ref="A95:C95"/>
    <mergeCell ref="A13:D13"/>
    <mergeCell ref="A16:D16"/>
    <mergeCell ref="A17:D17"/>
    <mergeCell ref="A18:D18"/>
    <mergeCell ref="A14:D14"/>
    <mergeCell ref="A11:D11"/>
    <mergeCell ref="A12:D12"/>
    <mergeCell ref="A1:D1"/>
    <mergeCell ref="A2:D2"/>
    <mergeCell ref="A3:D3"/>
    <mergeCell ref="A4:D4"/>
    <mergeCell ref="A5:D5"/>
    <mergeCell ref="A6:D6"/>
    <mergeCell ref="A7:D7"/>
    <mergeCell ref="A8:D8"/>
  </mergeCells>
  <printOptions/>
  <pageMargins left="0.75" right="0.3" top="0.54" bottom="0.36" header="0.5" footer="0.2"/>
  <pageSetup fitToHeight="6" fitToWidth="1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2019-12-24T14:25:09Z</cp:lastPrinted>
  <dcterms:modified xsi:type="dcterms:W3CDTF">2020-01-14T06:03:42Z</dcterms:modified>
  <cp:category/>
  <cp:version/>
  <cp:contentType/>
  <cp:contentStatus/>
</cp:coreProperties>
</file>