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<sst xmlns="http://schemas.openxmlformats.org/spreadsheetml/2006/main" count="81" uniqueCount="79">
  <si>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Приложение №1</t>
  </si>
  <si>
    <t>Исполнение доходной части бюджета городского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</si>
  <si>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</si>
  <si>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</si>
  <si>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</si>
  <si>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кассовое исполнение</t>
  </si>
  <si>
    <t>% исполнения</t>
  </si>
  <si>
    <t>"-" невыпол-нено;"+" перевып.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</si>
  <si>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</si>
  <si>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</si>
  <si>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</si>
  <si>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</si>
  <si>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</si>
  <si>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</si>
  <si>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1 03 00000 00 0000 110</t>
  </si>
  <si>
    <t>Налоги на товары (работы, услуги), реализуемые на территории Российской Федерации</t>
  </si>
  <si>
    <t>1 03 02000 00 0000 110</t>
  </si>
  <si>
    <t>Акцизы по подакцизным товарам (продукции), производимым на территории Российской Федерации</t>
  </si>
  <si>
    <t>1 05 0000 00 0000 000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</si>
  <si>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</si>
  <si>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</si>
  <si>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</si>
  <si>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</si>
  <si>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</si>
  <si>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</si>
  <si>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</si>
  <si>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</si>
  <si>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</si>
  <si>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</si>
  <si>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</si>
  <si>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1 08 0402 01 0000 110</t>
  </si>
  <si>
    <t>1 09 00000 00 0000 000</t>
  </si>
  <si>
    <t>Задолженность и перерасчеты по отменённым налогам, сборам и иным обязательным платежам</t>
  </si>
  <si>
    <t>1 09 04050 10 0000 110</t>
  </si>
  <si>
    <t>Земельный налог(по обязательствам, возникшим до 01 января 2006 года),  мобилизуемыйна территориях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</si>
  <si>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</si>
  <si>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</si>
  <si>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в том числе: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</si>
  <si>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</si>
  <si>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</si>
  <si>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</si>
  <si>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</si>
  <si>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</si>
  <si>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</si>
  <si>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</si>
  <si>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</si>
  <si>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1 14 06014 00 0000 430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</si>
  <si>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</si>
  <si>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</si>
  <si>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</si>
  <si>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</si>
  <si>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</si>
  <si>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</si>
  <si>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</si>
  <si>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</si>
  <si>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</si>
  <si>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</si>
  <si>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</si>
  <si>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</si>
  <si>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</si>
  <si>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 xml:space="preserve">Дотации бюджетам поселений на выравнивание бюджетной обеспеченности  </t>
  </si>
  <si>
    <t>Дотации бюджетам поселений на поддержание мер по обеспечению сбалансированности бюджетов</t>
  </si>
  <si>
    <t>2 02 01003 10 0000151</t>
  </si>
  <si>
    <t>2 02 02999 00 0000 151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</si>
  <si>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2011-2013 годы"</t>
  </si>
  <si>
    <t>2 02 35118 00 0000 151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</si>
  <si>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</si>
  <si>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</si>
  <si>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"Пушкиногорье"  за 2017 год</t>
  </si>
  <si>
    <t>к Решению Собрания депутатов городского поселения "Пушкиногорье"</t>
  </si>
  <si>
    <t>Уточненный годовой план на 01.01.2018г.</t>
  </si>
  <si>
    <t>1 16 00000 00 0000 000</t>
  </si>
  <si>
    <t>Штрафы, санкции, возмещение ущерба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</si>
  <si>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</si>
  <si>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1 16 33000 00 000 140</t>
  </si>
  <si>
    <t>1 16 90000 00 000 140</t>
  </si>
  <si>
    <t>за 2017 год"</t>
  </si>
  <si>
    <t>"Об исполнении бюджета муниципального образования "Пушкиногорье"</t>
  </si>
  <si>
    <t>Государственная пошлина за совершение нотариальных действийдолжностными лицами органов местного самоуправления, уполномоченными в соответствии с законодательными актами РФ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</si>
</sst>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_ ;\-#,##0.0\ "/>
    <numFmt numFmtId="166" formatCode="_-* #,##0.00_р_._-;\-* #,##0.00_р_._-;_-* &quot;-&quot;?_р_._-;_-@_-"/>
    <numFmt numFmtId="167" formatCode="_-* #,##0.000_р_._-;\-* #,##0.000_р_._-;_-* &quot;-&quot;?_р_._-;_-@_-"/>
    <numFmt numFmtId="168" formatCode="_-* #,##0.0000_р_._-;\-* #,##0.0000_р_._-;_-* &quot;-&quot;?_р_._-;_-@_-"/>
    <numFmt numFmtId="169" formatCode="_-* #,##0.00000_р_._-;\-* #,##0.00000_р_._-;_-* &quot;-&quot;?_р_._-;_-@_-"/>
  </numFmts>
  <fonts count="47">
    <font>
      <sz val="10"/>
      <name val="Arial Cyr"/>
      <family val="0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2" applyFont="1" applyBorder="1" applyAlignment="1">
      <alignment horizontal="right"/>
      <protection/>
    </xf>
    <xf numFmtId="0" fontId="2" fillId="0" borderId="0" xfId="52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vertical="center" wrapText="1"/>
    </xf>
    <xf numFmtId="165" fontId="7" fillId="33" borderId="10" xfId="0" applyNumberFormat="1" applyFont="1" applyFill="1" applyBorder="1" applyAlignment="1">
      <alignment vertical="center"/>
    </xf>
    <xf numFmtId="164" fontId="5" fillId="33" borderId="10" xfId="0" applyNumberFormat="1" applyFont="1" applyFill="1" applyBorder="1" applyAlignment="1">
      <alignment vertical="center" wrapText="1"/>
    </xf>
    <xf numFmtId="165" fontId="8" fillId="33" borderId="10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164" fontId="9" fillId="33" borderId="11" xfId="0" applyNumberFormat="1" applyFont="1" applyFill="1" applyBorder="1" applyAlignment="1">
      <alignment vertical="center" wrapText="1"/>
    </xf>
    <xf numFmtId="165" fontId="10" fillId="33" borderId="11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33" borderId="10" xfId="52" applyFont="1" applyFill="1" applyBorder="1" applyAlignment="1">
      <alignment horizontal="left" vertical="center" wrapText="1"/>
      <protection/>
    </xf>
    <xf numFmtId="164" fontId="5" fillId="33" borderId="11" xfId="0" applyNumberFormat="1" applyFont="1" applyFill="1" applyBorder="1" applyAlignment="1">
      <alignment vertical="center" wrapText="1"/>
    </xf>
    <xf numFmtId="165" fontId="8" fillId="33" borderId="11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64" fontId="9" fillId="33" borderId="10" xfId="0" applyNumberFormat="1" applyFont="1" applyFill="1" applyBorder="1" applyAlignment="1">
      <alignment vertical="center" wrapText="1"/>
    </xf>
    <xf numFmtId="165" fontId="10" fillId="33" borderId="1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64" fontId="5" fillId="33" borderId="12" xfId="0" applyNumberFormat="1" applyFont="1" applyFill="1" applyBorder="1" applyAlignment="1">
      <alignment vertical="center"/>
    </xf>
    <xf numFmtId="165" fontId="8" fillId="33" borderId="12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164" fontId="9" fillId="33" borderId="10" xfId="0" applyNumberFormat="1" applyFont="1" applyFill="1" applyBorder="1" applyAlignment="1">
      <alignment vertical="center"/>
    </xf>
    <xf numFmtId="164" fontId="5" fillId="33" borderId="10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horizontal="left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64" fontId="5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0" fillId="0" borderId="0" xfId="52" applyFont="1" applyBorder="1" applyAlignment="1">
      <alignment horizontal="right"/>
      <protection/>
    </xf>
    <xf numFmtId="0" fontId="0" fillId="0" borderId="0" xfId="0" applyAlignment="1">
      <alignment/>
    </xf>
    <xf numFmtId="0" fontId="2" fillId="0" borderId="0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25.00390625" style="0" customWidth="1"/>
    <col min="2" max="2" width="50.375" style="0" customWidth="1"/>
    <col min="3" max="3" width="14.875" style="0" customWidth="1"/>
    <col min="4" max="4" width="12.375" style="0" customWidth="1"/>
    <col min="5" max="5" width="12.00390625" style="0" customWidth="1"/>
    <col min="6" max="6" width="15.75390625" style="0" customWidth="1"/>
  </cols>
  <sheetData>
    <row r="1" spans="1:7" ht="12.75">
      <c r="A1" s="44" t="s">
        <v>0</v>
      </c>
      <c r="B1" s="45"/>
      <c r="C1" s="45"/>
      <c r="D1" s="45"/>
      <c r="E1" s="45"/>
      <c r="F1" s="45"/>
      <c r="G1" s="1"/>
    </row>
    <row r="2" spans="1:7" ht="12.75">
      <c r="A2" s="46" t="s">
        <v>69</v>
      </c>
      <c r="B2" s="45"/>
      <c r="C2" s="45"/>
      <c r="D2" s="45"/>
      <c r="E2" s="45"/>
      <c r="F2" s="45"/>
      <c r="G2" s="2"/>
    </row>
    <row r="3" spans="1:7" ht="12.75">
      <c r="A3" s="46" t="s">
        <v>77</v>
      </c>
      <c r="B3" s="45"/>
      <c r="C3" s="45"/>
      <c r="D3" s="45"/>
      <c r="E3" s="45"/>
      <c r="F3" s="45"/>
      <c r="G3" s="2"/>
    </row>
    <row r="4" spans="1:7" ht="12.75">
      <c r="A4" s="44" t="s">
        <v>76</v>
      </c>
      <c r="B4" s="45"/>
      <c r="C4" s="45"/>
      <c r="D4" s="45"/>
      <c r="E4" s="45"/>
      <c r="F4" s="45"/>
      <c r="G4" s="1"/>
    </row>
    <row r="5" spans="3:6" ht="12.75">
      <c r="C5" s="3"/>
      <c r="D5" s="3"/>
      <c r="E5" s="3"/>
      <c r="F5" s="3"/>
    </row>
    <row r="6" spans="3:6" ht="12.75">
      <c r="C6" s="3"/>
      <c r="D6" s="3"/>
      <c r="E6" s="3"/>
      <c r="F6" s="3"/>
    </row>
    <row r="7" spans="3:6" ht="12.75">
      <c r="C7" s="3"/>
      <c r="D7" s="3"/>
      <c r="E7" s="3"/>
      <c r="F7" s="3"/>
    </row>
    <row r="8" spans="1:6" ht="15.75" customHeight="1">
      <c r="A8" s="42" t="s">
        <v>1</v>
      </c>
      <c r="B8" s="42"/>
      <c r="C8" s="42"/>
      <c r="D8" s="42"/>
      <c r="E8" s="42"/>
      <c r="F8" s="42"/>
    </row>
    <row r="9" spans="1:6" ht="15" customHeight="1">
      <c r="A9" s="42" t="s">
        <v>68</v>
      </c>
      <c r="B9" s="42"/>
      <c r="C9" s="42"/>
      <c r="D9" s="42"/>
      <c r="E9" s="42"/>
      <c r="F9" s="42"/>
    </row>
    <row r="10" ht="12.75">
      <c r="F10" t="s">
        <v>2</v>
      </c>
    </row>
    <row r="11" spans="1:6" ht="62.25" customHeight="1">
      <c r="A11" s="4" t="s">
        <v>3</v>
      </c>
      <c r="B11" s="4" t="s">
        <v>4</v>
      </c>
      <c r="C11" s="4" t="s">
        <v>70</v>
      </c>
      <c r="D11" s="4" t="s">
        <v>5</v>
      </c>
      <c r="E11" s="4" t="s">
        <v>6</v>
      </c>
      <c r="F11" s="4" t="s">
        <v>7</v>
      </c>
    </row>
    <row r="12" spans="1:6" ht="12.75">
      <c r="A12" s="5" t="s">
        <v>8</v>
      </c>
      <c r="B12" s="6" t="s">
        <v>9</v>
      </c>
      <c r="C12" s="7">
        <f>SUM(C13,C19,C26,C32,C25+C33+C37+C17+C22+C15)</f>
        <v>20056.75</v>
      </c>
      <c r="D12" s="7">
        <f>SUM(D13,D19,D26,D32,D25+D37+D17+D22+D15)+D33</f>
        <v>21331.81153</v>
      </c>
      <c r="E12" s="7">
        <f aca="true" t="shared" si="0" ref="E12:E21">SUM(D12/C12*100)</f>
        <v>106.35726889949768</v>
      </c>
      <c r="F12" s="8">
        <f aca="true" t="shared" si="1" ref="F12:F26">SUM(D12-C12)</f>
        <v>1275.061529999999</v>
      </c>
    </row>
    <row r="13" spans="1:6" ht="12.75">
      <c r="A13" s="5" t="s">
        <v>10</v>
      </c>
      <c r="B13" s="6" t="s">
        <v>11</v>
      </c>
      <c r="C13" s="9">
        <f>SUM(C14)</f>
        <v>7686</v>
      </c>
      <c r="D13" s="9">
        <f>SUM(D14)</f>
        <v>8042.85267</v>
      </c>
      <c r="E13" s="9">
        <f t="shared" si="0"/>
        <v>104.6428918813427</v>
      </c>
      <c r="F13" s="10">
        <f t="shared" si="1"/>
        <v>356.8526700000002</v>
      </c>
    </row>
    <row r="14" spans="1:6" ht="12.75">
      <c r="A14" s="11" t="s">
        <v>12</v>
      </c>
      <c r="B14" s="12" t="s">
        <v>13</v>
      </c>
      <c r="C14" s="13">
        <v>7686</v>
      </c>
      <c r="D14" s="13">
        <v>8042.85267</v>
      </c>
      <c r="E14" s="13">
        <f t="shared" si="0"/>
        <v>104.6428918813427</v>
      </c>
      <c r="F14" s="14">
        <f t="shared" si="1"/>
        <v>356.8526700000002</v>
      </c>
    </row>
    <row r="15" spans="1:6" s="19" customFormat="1" ht="25.5">
      <c r="A15" s="15" t="s">
        <v>14</v>
      </c>
      <c r="B15" s="16" t="s">
        <v>15</v>
      </c>
      <c r="C15" s="40">
        <f>C16</f>
        <v>3195.87769</v>
      </c>
      <c r="D15" s="40">
        <f>D16</f>
        <v>3431.97285</v>
      </c>
      <c r="E15" s="17">
        <f t="shared" si="0"/>
        <v>107.38749047683362</v>
      </c>
      <c r="F15" s="18">
        <f t="shared" si="1"/>
        <v>236.0951600000003</v>
      </c>
    </row>
    <row r="16" spans="1:6" s="24" customFormat="1" ht="25.5">
      <c r="A16" s="20" t="s">
        <v>16</v>
      </c>
      <c r="B16" s="21" t="s">
        <v>17</v>
      </c>
      <c r="C16" s="41">
        <v>3195.87769</v>
      </c>
      <c r="D16" s="41">
        <v>3431.97285</v>
      </c>
      <c r="E16" s="22">
        <f t="shared" si="0"/>
        <v>107.38749047683362</v>
      </c>
      <c r="F16" s="23">
        <f t="shared" si="1"/>
        <v>236.0951600000003</v>
      </c>
    </row>
    <row r="17" spans="1:6" ht="12.75">
      <c r="A17" s="25" t="s">
        <v>18</v>
      </c>
      <c r="B17" s="26" t="s">
        <v>19</v>
      </c>
      <c r="C17" s="27">
        <f>SUM(C18)</f>
        <v>6.5</v>
      </c>
      <c r="D17" s="27">
        <f>SUM(D18)</f>
        <v>6.38086</v>
      </c>
      <c r="E17" s="27">
        <f t="shared" si="0"/>
        <v>98.16707692307692</v>
      </c>
      <c r="F17" s="28">
        <f t="shared" si="1"/>
        <v>-0.1191399999999998</v>
      </c>
    </row>
    <row r="18" spans="1:6" ht="12.75">
      <c r="A18" s="29" t="s">
        <v>20</v>
      </c>
      <c r="B18" s="30" t="s">
        <v>21</v>
      </c>
      <c r="C18" s="31">
        <v>6.5</v>
      </c>
      <c r="D18" s="31">
        <v>6.38086</v>
      </c>
      <c r="E18" s="31">
        <f t="shared" si="0"/>
        <v>98.16707692307692</v>
      </c>
      <c r="F18" s="23">
        <f t="shared" si="1"/>
        <v>-0.1191399999999998</v>
      </c>
    </row>
    <row r="19" spans="1:6" ht="12.75">
      <c r="A19" s="5" t="s">
        <v>22</v>
      </c>
      <c r="B19" s="6" t="s">
        <v>23</v>
      </c>
      <c r="C19" s="9">
        <f>SUM(C20,C21)</f>
        <v>7553.37231</v>
      </c>
      <c r="D19" s="9">
        <f>SUM(D20,D21)</f>
        <v>8043.88759</v>
      </c>
      <c r="E19" s="9">
        <f t="shared" si="0"/>
        <v>106.49399049680896</v>
      </c>
      <c r="F19" s="10">
        <f t="shared" si="1"/>
        <v>490.51528000000053</v>
      </c>
    </row>
    <row r="20" spans="1:6" ht="12.75">
      <c r="A20" s="29" t="s">
        <v>24</v>
      </c>
      <c r="B20" s="30" t="s">
        <v>25</v>
      </c>
      <c r="C20" s="22">
        <v>609</v>
      </c>
      <c r="D20" s="22">
        <v>674.07932</v>
      </c>
      <c r="E20" s="22">
        <f t="shared" si="0"/>
        <v>110.68625944170773</v>
      </c>
      <c r="F20" s="23">
        <f t="shared" si="1"/>
        <v>65.07932000000005</v>
      </c>
    </row>
    <row r="21" spans="1:6" ht="12.75">
      <c r="A21" s="29" t="s">
        <v>26</v>
      </c>
      <c r="B21" s="30" t="s">
        <v>27</v>
      </c>
      <c r="C21" s="22">
        <v>6944.37231</v>
      </c>
      <c r="D21" s="22">
        <v>7369.80827</v>
      </c>
      <c r="E21" s="22">
        <f t="shared" si="0"/>
        <v>106.12634146051425</v>
      </c>
      <c r="F21" s="23">
        <f t="shared" si="1"/>
        <v>425.4359600000007</v>
      </c>
    </row>
    <row r="22" spans="1:6" ht="12.75" hidden="1">
      <c r="A22" s="5" t="s">
        <v>28</v>
      </c>
      <c r="B22" s="6" t="s">
        <v>29</v>
      </c>
      <c r="C22" s="32">
        <f>SUM(C23)</f>
        <v>0</v>
      </c>
      <c r="D22" s="32">
        <f>SUM(D23)</f>
        <v>0</v>
      </c>
      <c r="E22" s="32" t="e">
        <f>SUM(D22/C22)</f>
        <v>#DIV/0!</v>
      </c>
      <c r="F22" s="10">
        <f t="shared" si="1"/>
        <v>0</v>
      </c>
    </row>
    <row r="23" spans="1:6" ht="57.75" customHeight="1" hidden="1">
      <c r="A23" s="5" t="s">
        <v>30</v>
      </c>
      <c r="B23" s="6" t="s">
        <v>78</v>
      </c>
      <c r="C23" s="32"/>
      <c r="D23" s="32">
        <v>0</v>
      </c>
      <c r="E23" s="31" t="e">
        <f>SUM(D23/C23)</f>
        <v>#DIV/0!</v>
      </c>
      <c r="F23" s="10">
        <f t="shared" si="1"/>
        <v>0</v>
      </c>
    </row>
    <row r="24" spans="1:6" ht="25.5" hidden="1">
      <c r="A24" s="5" t="s">
        <v>31</v>
      </c>
      <c r="B24" s="16" t="s">
        <v>32</v>
      </c>
      <c r="C24" s="22">
        <f>SUM(C25)</f>
        <v>0</v>
      </c>
      <c r="D24" s="9">
        <f>SUM(D25)</f>
        <v>0</v>
      </c>
      <c r="E24" s="9" t="e">
        <f>SUM(D24/C24)</f>
        <v>#DIV/0!</v>
      </c>
      <c r="F24" s="10">
        <f t="shared" si="1"/>
        <v>0</v>
      </c>
    </row>
    <row r="25" spans="1:6" ht="38.25" hidden="1">
      <c r="A25" s="29" t="s">
        <v>33</v>
      </c>
      <c r="B25" s="30" t="s">
        <v>34</v>
      </c>
      <c r="C25" s="22"/>
      <c r="D25" s="22"/>
      <c r="E25" s="22" t="e">
        <f>SUM(D25/C25)</f>
        <v>#DIV/0!</v>
      </c>
      <c r="F25" s="23">
        <f t="shared" si="1"/>
        <v>0</v>
      </c>
    </row>
    <row r="26" spans="1:6" ht="25.5">
      <c r="A26" s="5" t="s">
        <v>35</v>
      </c>
      <c r="B26" s="6" t="s">
        <v>36</v>
      </c>
      <c r="C26" s="9">
        <v>200</v>
      </c>
      <c r="D26" s="9">
        <v>261.12972</v>
      </c>
      <c r="E26" s="9">
        <f>SUM(D26/C26*100)</f>
        <v>130.56486</v>
      </c>
      <c r="F26" s="10">
        <f t="shared" si="1"/>
        <v>61.12972000000002</v>
      </c>
    </row>
    <row r="27" spans="1:6" ht="12.75" hidden="1">
      <c r="A27" s="29"/>
      <c r="B27" s="30" t="s">
        <v>37</v>
      </c>
      <c r="C27" s="22"/>
      <c r="D27" s="22"/>
      <c r="E27" s="22"/>
      <c r="F27" s="10"/>
    </row>
    <row r="28" spans="1:6" ht="76.5" hidden="1">
      <c r="A28" s="29" t="s">
        <v>38</v>
      </c>
      <c r="B28" s="30" t="s">
        <v>39</v>
      </c>
      <c r="C28" s="22"/>
      <c r="D28" s="22"/>
      <c r="E28" s="22" t="e">
        <f>SUM(D28/C28)</f>
        <v>#DIV/0!</v>
      </c>
      <c r="F28" s="23">
        <f aca="true" t="shared" si="2" ref="F28:F40">SUM(D28-C28)</f>
        <v>0</v>
      </c>
    </row>
    <row r="29" spans="1:6" ht="89.25" hidden="1">
      <c r="A29" s="29" t="s">
        <v>40</v>
      </c>
      <c r="B29" s="33" t="s">
        <v>41</v>
      </c>
      <c r="C29" s="22"/>
      <c r="D29" s="22"/>
      <c r="E29" s="22" t="e">
        <f>SUM(D29/C29)</f>
        <v>#DIV/0!</v>
      </c>
      <c r="F29" s="23">
        <f t="shared" si="2"/>
        <v>0</v>
      </c>
    </row>
    <row r="30" spans="1:6" ht="51" hidden="1">
      <c r="A30" s="29" t="s">
        <v>42</v>
      </c>
      <c r="B30" s="30" t="s">
        <v>43</v>
      </c>
      <c r="C30" s="22"/>
      <c r="D30" s="22"/>
      <c r="E30" s="22" t="e">
        <f>SUM(D30/C30)</f>
        <v>#DIV/0!</v>
      </c>
      <c r="F30" s="23">
        <f t="shared" si="2"/>
        <v>0</v>
      </c>
    </row>
    <row r="31" spans="1:6" ht="63.75" hidden="1">
      <c r="A31" s="29" t="s">
        <v>44</v>
      </c>
      <c r="B31" s="30" t="s">
        <v>45</v>
      </c>
      <c r="C31" s="22"/>
      <c r="D31" s="22"/>
      <c r="E31" s="22" t="e">
        <f>SUM(D31/C31)</f>
        <v>#DIV/0!</v>
      </c>
      <c r="F31" s="23">
        <f t="shared" si="2"/>
        <v>0</v>
      </c>
    </row>
    <row r="32" spans="1:6" ht="38.25">
      <c r="A32" s="5" t="s">
        <v>46</v>
      </c>
      <c r="B32" s="6" t="s">
        <v>47</v>
      </c>
      <c r="C32" s="9">
        <v>1150</v>
      </c>
      <c r="D32" s="9">
        <v>1223.74524</v>
      </c>
      <c r="E32" s="9">
        <f aca="true" t="shared" si="3" ref="E32:E39">SUM(D32/C32*100)</f>
        <v>106.4126295652174</v>
      </c>
      <c r="F32" s="10">
        <f t="shared" si="2"/>
        <v>73.74523999999997</v>
      </c>
    </row>
    <row r="33" spans="1:6" ht="12.75">
      <c r="A33" s="5" t="s">
        <v>71</v>
      </c>
      <c r="B33" s="6" t="s">
        <v>72</v>
      </c>
      <c r="C33" s="9">
        <f>SUM(C34:C35)</f>
        <v>15</v>
      </c>
      <c r="D33" s="9">
        <f>SUM(D34:D35)</f>
        <v>18.8251</v>
      </c>
      <c r="E33" s="9">
        <f t="shared" si="3"/>
        <v>125.50066666666666</v>
      </c>
      <c r="F33" s="10">
        <f>SUM(D33-C33)</f>
        <v>3.825099999999999</v>
      </c>
    </row>
    <row r="34" spans="1:6" ht="38.25">
      <c r="A34" s="29" t="s">
        <v>74</v>
      </c>
      <c r="B34" s="30" t="s">
        <v>73</v>
      </c>
      <c r="C34" s="22">
        <v>3</v>
      </c>
      <c r="D34" s="22">
        <v>3</v>
      </c>
      <c r="E34" s="22">
        <f>SUM(D34/C34*100)</f>
        <v>100</v>
      </c>
      <c r="F34" s="23">
        <f>SUM(D34-C34)</f>
        <v>0</v>
      </c>
    </row>
    <row r="35" spans="1:6" ht="25.5">
      <c r="A35" s="29" t="s">
        <v>75</v>
      </c>
      <c r="B35" s="30" t="s">
        <v>48</v>
      </c>
      <c r="C35" s="22">
        <v>12</v>
      </c>
      <c r="D35" s="22">
        <v>15.8251</v>
      </c>
      <c r="E35" s="22">
        <f>SUM(D35/C35*100)</f>
        <v>131.87583333333336</v>
      </c>
      <c r="F35" s="23">
        <f>SUM(D35-C35)</f>
        <v>3.825100000000001</v>
      </c>
    </row>
    <row r="36" spans="1:6" ht="12.75">
      <c r="A36" s="5" t="s">
        <v>49</v>
      </c>
      <c r="B36" s="6" t="s">
        <v>50</v>
      </c>
      <c r="C36" s="9">
        <f>SUM(C37)</f>
        <v>250</v>
      </c>
      <c r="D36" s="9">
        <f>SUM(D37)</f>
        <v>303.0175</v>
      </c>
      <c r="E36" s="9">
        <f t="shared" si="3"/>
        <v>121.207</v>
      </c>
      <c r="F36" s="10">
        <f>SUM(D36-C36)</f>
        <v>53.017499999999984</v>
      </c>
    </row>
    <row r="37" spans="1:6" ht="12.75">
      <c r="A37" s="29" t="s">
        <v>51</v>
      </c>
      <c r="B37" s="30" t="s">
        <v>52</v>
      </c>
      <c r="C37" s="22">
        <v>250</v>
      </c>
      <c r="D37" s="22">
        <v>303.0175</v>
      </c>
      <c r="E37" s="22">
        <f t="shared" si="3"/>
        <v>121.207</v>
      </c>
      <c r="F37" s="23">
        <f>SUM(D37-C37)</f>
        <v>53.017499999999984</v>
      </c>
    </row>
    <row r="38" spans="1:6" ht="12.75">
      <c r="A38" s="5" t="s">
        <v>53</v>
      </c>
      <c r="B38" s="6" t="s">
        <v>54</v>
      </c>
      <c r="C38" s="7">
        <f>SUM(C42,C46,C43,C45,C44)</f>
        <v>143.25</v>
      </c>
      <c r="D38" s="7">
        <f>SUM(D42,D46,D43,D45,D44)</f>
        <v>143.25</v>
      </c>
      <c r="E38" s="7">
        <f t="shared" si="3"/>
        <v>100</v>
      </c>
      <c r="F38" s="8">
        <f t="shared" si="2"/>
        <v>0</v>
      </c>
    </row>
    <row r="39" spans="1:6" ht="25.5">
      <c r="A39" s="5" t="s">
        <v>55</v>
      </c>
      <c r="B39" s="6" t="s">
        <v>56</v>
      </c>
      <c r="C39" s="9">
        <f>SUM(C42,C46+C45)</f>
        <v>143.25</v>
      </c>
      <c r="D39" s="9">
        <f>SUM(D42+D45+D46)</f>
        <v>143.25</v>
      </c>
      <c r="E39" s="9">
        <f t="shared" si="3"/>
        <v>100</v>
      </c>
      <c r="F39" s="10">
        <f t="shared" si="2"/>
        <v>0</v>
      </c>
    </row>
    <row r="40" spans="1:6" ht="25.5" hidden="1">
      <c r="A40" s="5" t="s">
        <v>57</v>
      </c>
      <c r="B40" s="6" t="s">
        <v>58</v>
      </c>
      <c r="C40" s="9">
        <f>SUM(C42,C44)</f>
        <v>0</v>
      </c>
      <c r="D40" s="9">
        <f>SUM(D42,D44)</f>
        <v>0</v>
      </c>
      <c r="E40" s="9" t="e">
        <f aca="true" t="shared" si="4" ref="E40:E45">SUM(D40/C40)</f>
        <v>#DIV/0!</v>
      </c>
      <c r="F40" s="10">
        <f t="shared" si="2"/>
        <v>0</v>
      </c>
    </row>
    <row r="41" spans="1:6" ht="12.75" hidden="1">
      <c r="A41" s="29"/>
      <c r="B41" s="30" t="s">
        <v>37</v>
      </c>
      <c r="C41" s="22"/>
      <c r="D41" s="22"/>
      <c r="E41" s="9" t="e">
        <f t="shared" si="4"/>
        <v>#DIV/0!</v>
      </c>
      <c r="F41" s="10"/>
    </row>
    <row r="42" spans="1:6" ht="25.5" hidden="1">
      <c r="A42" s="34" t="s">
        <v>59</v>
      </c>
      <c r="B42" s="30" t="s">
        <v>60</v>
      </c>
      <c r="C42" s="22"/>
      <c r="D42" s="22"/>
      <c r="E42" s="9" t="e">
        <f t="shared" si="4"/>
        <v>#DIV/0!</v>
      </c>
      <c r="F42" s="10">
        <f aca="true" t="shared" si="5" ref="F42:F47">SUM(D42-C42)</f>
        <v>0</v>
      </c>
    </row>
    <row r="43" spans="1:6" ht="25.5" hidden="1">
      <c r="A43" s="35">
        <v>20201003100000100</v>
      </c>
      <c r="B43" s="36" t="s">
        <v>61</v>
      </c>
      <c r="C43" s="22">
        <v>0</v>
      </c>
      <c r="D43" s="22">
        <v>0</v>
      </c>
      <c r="E43" s="9" t="e">
        <f t="shared" si="4"/>
        <v>#DIV/0!</v>
      </c>
      <c r="F43" s="10">
        <f t="shared" si="5"/>
        <v>0</v>
      </c>
    </row>
    <row r="44" spans="1:6" ht="25.5" hidden="1">
      <c r="A44" s="34" t="s">
        <v>62</v>
      </c>
      <c r="B44" s="36" t="s">
        <v>61</v>
      </c>
      <c r="C44" s="22"/>
      <c r="D44" s="22"/>
      <c r="E44" s="9" t="e">
        <f t="shared" si="4"/>
        <v>#DIV/0!</v>
      </c>
      <c r="F44" s="10">
        <f t="shared" si="5"/>
        <v>0</v>
      </c>
    </row>
    <row r="45" spans="1:6" ht="51" hidden="1">
      <c r="A45" s="37" t="s">
        <v>63</v>
      </c>
      <c r="B45" s="30" t="s">
        <v>64</v>
      </c>
      <c r="C45" s="31"/>
      <c r="D45" s="31"/>
      <c r="E45" s="31" t="e">
        <f t="shared" si="4"/>
        <v>#DIV/0!</v>
      </c>
      <c r="F45" s="23">
        <f t="shared" si="5"/>
        <v>0</v>
      </c>
    </row>
    <row r="46" spans="1:6" ht="38.25">
      <c r="A46" s="5" t="s">
        <v>65</v>
      </c>
      <c r="B46" s="6" t="s">
        <v>66</v>
      </c>
      <c r="C46" s="9">
        <v>143.25</v>
      </c>
      <c r="D46" s="9">
        <v>143.25</v>
      </c>
      <c r="E46" s="9">
        <f>SUM(D46/C46*100)</f>
        <v>100</v>
      </c>
      <c r="F46" s="10">
        <f t="shared" si="5"/>
        <v>0</v>
      </c>
    </row>
    <row r="47" spans="1:6" ht="12.75">
      <c r="A47" s="43" t="s">
        <v>67</v>
      </c>
      <c r="B47" s="43"/>
      <c r="C47" s="38">
        <f>SUM(C38,C12)</f>
        <v>20200</v>
      </c>
      <c r="D47" s="38">
        <f>SUM(D38,D12)</f>
        <v>21475.06153</v>
      </c>
      <c r="E47" s="38">
        <f>SUM(D47/C47*100)</f>
        <v>106.31218579207919</v>
      </c>
      <c r="F47" s="8">
        <f t="shared" si="5"/>
        <v>1275.061529999999</v>
      </c>
    </row>
    <row r="48" spans="1:6" ht="12.75">
      <c r="A48" s="39"/>
      <c r="B48" s="39"/>
      <c r="C48" s="39"/>
      <c r="D48" s="39"/>
      <c r="E48" s="39"/>
      <c r="F48" s="39"/>
    </row>
    <row r="49" spans="1:6" ht="12.75">
      <c r="A49" s="39"/>
      <c r="B49" s="39"/>
      <c r="C49" s="39"/>
      <c r="D49" s="39"/>
      <c r="E49" s="39"/>
      <c r="F49" s="39"/>
    </row>
    <row r="50" spans="1:6" ht="12.75">
      <c r="A50" s="39"/>
      <c r="B50" s="39"/>
      <c r="C50" s="39"/>
      <c r="D50" s="39"/>
      <c r="E50" s="39"/>
      <c r="F50" s="39"/>
    </row>
    <row r="51" spans="1:6" ht="12.75">
      <c r="A51" s="39"/>
      <c r="B51" s="39"/>
      <c r="C51" s="39"/>
      <c r="D51" s="39"/>
      <c r="E51" s="39"/>
      <c r="F51" s="39"/>
    </row>
  </sheetData>
  <sheetProtection/>
  <mergeCells count="7">
    <mergeCell ref="A8:F8"/>
    <mergeCell ref="A9:F9"/>
    <mergeCell ref="A47:B47"/>
    <mergeCell ref="A1:F1"/>
    <mergeCell ref="A2:F2"/>
    <mergeCell ref="A3:F3"/>
    <mergeCell ref="A4:F4"/>
  </mergeCells>
  <printOptions/>
  <pageMargins left="0.75" right="0.32" top="0.55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2018-03-27T13:38:48Z</cp:lastPrinted>
  <dcterms:created xsi:type="dcterms:W3CDTF">2018-01-31T06:08:27Z</dcterms:created>
  <dcterms:modified xsi:type="dcterms:W3CDTF">2018-03-27T13:39:21Z</dcterms:modified>
  <cp:category/>
  <cp:version/>
  <cp:contentType/>
  <cp:contentStatus/>
</cp:coreProperties>
</file>