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<sst xmlns="http://schemas.openxmlformats.org/spreadsheetml/2006/main" count="629" uniqueCount="122">
  <si>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</si>
  <si>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</si>
  <si>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</si>
  <si>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</si>
  <si>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</si>
  <si>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</si>
  <si>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</si>
  <si>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</si>
  <si>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</si>
  <si>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</si>
  <si>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</si>
  <si>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</si>
  <si>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</si>
  <si>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</si>
  <si>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</si>
  <si>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</si>
  <si>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</si>
  <si>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</si>
  <si>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</si>
  <si>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</si>
  <si>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</si>
  <si>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</si>
  <si>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</si>
  <si>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</si>
  <si>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</si>
  <si>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</si>
  <si>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</si>
  <si>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</si>
  <si>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</si>
  <si>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</si>
  <si>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</si>
  <si>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</si>
  <si>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</si>
  <si>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</si>
  <si>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</si>
  <si>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</si>
  <si>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</si>
  <si>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</si>
  <si>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</si>
  <si>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</si>
  <si>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</si>
  <si>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</si>
  <si>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</si>
  <si>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</si>
  <si>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</si>
  <si>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</si>
  <si>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</si>
  <si>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</si>
  <si>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</si>
  <si>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</si>
  <si>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</si>
  <si>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</si>
  <si>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</si>
  <si>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</si>
  <si>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</si>
  <si>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</si>
  <si>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</si>
  <si>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</si>
  <si>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</si>
  <si>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</si>
  <si>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</si>
  <si>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</si>
  <si>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</si>
  <si>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</si>
  <si>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</si>
  <si>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</si>
  <si>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Межбюджетные трансферты на решение вопросов в части капитального ремонта жилого фонда</t>
  </si>
  <si>
    <t>5210601</t>
  </si>
  <si>
    <t>Коммунальное хозяйство</t>
  </si>
  <si>
    <t>Межбюджетные трансферты на решение вопросов в части содержания объектов водоснабжения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</si>
  <si>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</si>
  <si>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</si>
  <si>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</si>
  <si>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</si>
  <si>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</si>
  <si>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</si>
  <si>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</si>
  <si>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</si>
  <si>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</si>
  <si>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</si>
  <si>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</si>
  <si>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</si>
  <si>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</si>
  <si>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</si>
  <si>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</si>
  <si>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</si>
  <si>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</si>
  <si>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</si>
  <si>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</si>
  <si>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</si>
  <si>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</si>
  <si>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</si>
  <si>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</si>
  <si>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</si>
  <si>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</si>
  <si>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</si>
  <si>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</si>
  <si>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</si>
  <si>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</si>
  <si>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</si>
  <si>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</si>
  <si>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на 2014-2015гг.</t>
  </si>
  <si>
    <t>"Пушкиногорье" на 2013 год</t>
  </si>
  <si>
    <t>и плановый период 2014-2015гг."</t>
  </si>
  <si>
    <t>Приложение № 8</t>
  </si>
  <si>
    <t>Приложение № 7</t>
  </si>
  <si>
    <t>на 2013 год</t>
  </si>
  <si>
    <t>"О внесении изменений в Решение Собрания</t>
  </si>
  <si>
    <t xml:space="preserve">депутатов № 124 от 20.12.2012г. </t>
  </si>
  <si>
    <t>НАЦИОНАЛЬНАЯ ЭКОНОМИКА</t>
  </si>
  <si>
    <t>Дорожное хозяйство</t>
  </si>
  <si>
    <t>09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</si>
  <si>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</si>
  <si>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</si>
  <si>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</si>
  <si>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</t>
  </si>
  <si>
    <t>5210607</t>
  </si>
  <si>
    <t>2180100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</si>
  <si>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</si>
  <si>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</si>
  <si>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№ 150 от 26.09.2013г.</t>
  </si>
  <si>
    <t>№ 124 от 20.12.2012г.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</si>
</sst>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justify" wrapText="1"/>
    </xf>
    <xf numFmtId="164" fontId="5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14" fillId="0" borderId="0" xfId="0" applyFont="1" applyAlignment="1">
      <alignment horizontal="left" wrapText="1"/>
    </xf>
    <xf numFmtId="16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15" fillId="35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4" fillId="35" borderId="10" xfId="0" applyNumberFormat="1" applyFont="1" applyFill="1" applyBorder="1" applyAlignment="1">
      <alignment vertical="justify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6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77" t="s">
        <v>105</v>
      </c>
      <c r="B1" s="77"/>
      <c r="C1" s="77"/>
      <c r="D1" s="77"/>
      <c r="E1" s="77"/>
      <c r="F1" s="77"/>
    </row>
    <row r="2" spans="1:6" ht="14.25" customHeight="1">
      <c r="A2" s="75" t="s">
        <v>41</v>
      </c>
      <c r="B2" s="75"/>
      <c r="C2" s="75"/>
      <c r="D2" s="75"/>
      <c r="E2" s="75"/>
      <c r="F2" s="75"/>
    </row>
    <row r="3" spans="1:6" ht="14.25" customHeight="1">
      <c r="A3" s="75" t="s">
        <v>51</v>
      </c>
      <c r="B3" s="75"/>
      <c r="C3" s="78"/>
      <c r="D3" s="78"/>
      <c r="E3" s="78"/>
      <c r="F3" s="78"/>
    </row>
    <row r="4" spans="1:6" ht="14.25" customHeight="1">
      <c r="A4" s="74" t="s">
        <v>120</v>
      </c>
      <c r="B4" s="74"/>
      <c r="C4" s="74"/>
      <c r="D4" s="74"/>
      <c r="E4" s="74"/>
      <c r="F4" s="74"/>
    </row>
    <row r="5" spans="1:7" ht="14.25" customHeight="1">
      <c r="A5" s="75" t="s">
        <v>107</v>
      </c>
      <c r="B5" s="75"/>
      <c r="C5" s="75"/>
      <c r="D5" s="75"/>
      <c r="E5" s="75"/>
      <c r="F5" s="75"/>
      <c r="G5" s="70"/>
    </row>
    <row r="6" spans="1:7" ht="14.25" customHeight="1">
      <c r="A6" s="75" t="s">
        <v>108</v>
      </c>
      <c r="B6" s="75"/>
      <c r="C6" s="75"/>
      <c r="D6" s="75"/>
      <c r="E6" s="75"/>
      <c r="F6" s="75"/>
      <c r="G6" s="70"/>
    </row>
    <row r="7" spans="1:6" ht="14.25" customHeight="1">
      <c r="A7" s="75" t="s">
        <v>57</v>
      </c>
      <c r="B7" s="75"/>
      <c r="C7" s="75"/>
      <c r="D7" s="75"/>
      <c r="E7" s="75"/>
      <c r="F7" s="75"/>
    </row>
    <row r="8" spans="1:6" ht="15">
      <c r="A8" s="75" t="s">
        <v>102</v>
      </c>
      <c r="B8" s="75"/>
      <c r="C8" s="75"/>
      <c r="D8" s="75"/>
      <c r="E8" s="75"/>
      <c r="F8" s="75"/>
    </row>
    <row r="9" spans="1:6" ht="15">
      <c r="A9" s="5"/>
      <c r="B9" s="75" t="s">
        <v>103</v>
      </c>
      <c r="C9" s="75"/>
      <c r="D9" s="75"/>
      <c r="E9" s="75"/>
      <c r="F9" s="75"/>
    </row>
    <row r="10" spans="1:6" ht="15">
      <c r="A10" s="5"/>
      <c r="B10" s="5"/>
      <c r="C10" s="5"/>
      <c r="D10" s="5"/>
      <c r="E10" s="5"/>
      <c r="F10" s="5"/>
    </row>
    <row r="11" spans="1:6" ht="15.75">
      <c r="A11" s="76" t="s">
        <v>50</v>
      </c>
      <c r="B11" s="76"/>
      <c r="C11" s="76"/>
      <c r="D11" s="76"/>
      <c r="E11" s="76"/>
      <c r="F11" s="76"/>
    </row>
    <row r="12" spans="1:6" ht="12.75" customHeight="1">
      <c r="A12" s="76" t="s">
        <v>58</v>
      </c>
      <c r="B12" s="76"/>
      <c r="C12" s="76"/>
      <c r="D12" s="76"/>
      <c r="E12" s="76"/>
      <c r="F12" s="76"/>
    </row>
    <row r="13" spans="1:6" ht="12.75" customHeight="1">
      <c r="A13" s="76" t="s">
        <v>106</v>
      </c>
      <c r="B13" s="76"/>
      <c r="C13" s="76"/>
      <c r="D13" s="76"/>
      <c r="E13" s="76"/>
      <c r="F13" s="76"/>
    </row>
    <row r="14" spans="1:5" ht="12.75" customHeight="1">
      <c r="A14" s="2"/>
      <c r="B14" s="2"/>
      <c r="C14" s="2"/>
      <c r="D14" s="2"/>
      <c r="E14" s="2"/>
    </row>
    <row r="15" ht="12.75">
      <c r="E15" s="3" t="s">
        <v>0</v>
      </c>
    </row>
    <row r="16" spans="1:6" ht="17.25" customHeight="1">
      <c r="A16" s="6" t="s">
        <v>46</v>
      </c>
      <c r="B16" s="6" t="s">
        <v>100</v>
      </c>
      <c r="C16" s="7" t="s">
        <v>2</v>
      </c>
      <c r="D16" s="6" t="s">
        <v>3</v>
      </c>
      <c r="E16" s="6" t="s">
        <v>4</v>
      </c>
      <c r="F16" s="6" t="s">
        <v>45</v>
      </c>
    </row>
    <row r="17" spans="1:6" ht="15.75">
      <c r="A17" s="8" t="s">
        <v>6</v>
      </c>
      <c r="B17" s="9" t="s">
        <v>5</v>
      </c>
      <c r="C17" s="10"/>
      <c r="D17" s="11"/>
      <c r="E17" s="11"/>
      <c r="F17" s="12">
        <f>SUM(F22+F39+F42+F45+F18)</f>
        <v>4060.6229999999996</v>
      </c>
    </row>
    <row r="18" spans="1:6" s="48" customFormat="1" ht="31.5" customHeight="1" hidden="1">
      <c r="A18" s="18" t="s">
        <v>8</v>
      </c>
      <c r="B18" s="19" t="s">
        <v>5</v>
      </c>
      <c r="C18" s="19" t="s">
        <v>7</v>
      </c>
      <c r="D18" s="20"/>
      <c r="E18" s="20"/>
      <c r="F18" s="21">
        <f>SUM(F19)</f>
        <v>0</v>
      </c>
    </row>
    <row r="19" spans="1:6" s="4" customFormat="1" ht="12.75" hidden="1">
      <c r="A19" s="49" t="s">
        <v>10</v>
      </c>
      <c r="B19" s="23" t="s">
        <v>5</v>
      </c>
      <c r="C19" s="23" t="s">
        <v>7</v>
      </c>
      <c r="D19" s="24" t="s">
        <v>9</v>
      </c>
      <c r="E19" s="24"/>
      <c r="F19" s="25">
        <f>F20+F21</f>
        <v>0</v>
      </c>
    </row>
    <row r="20" spans="1:6" s="4" customFormat="1" ht="14.25" customHeight="1" hidden="1">
      <c r="A20" s="40" t="s">
        <v>74</v>
      </c>
      <c r="B20" s="15" t="s">
        <v>5</v>
      </c>
      <c r="C20" s="15" t="s">
        <v>7</v>
      </c>
      <c r="D20" s="16" t="s">
        <v>9</v>
      </c>
      <c r="E20" s="16" t="s">
        <v>75</v>
      </c>
      <c r="F20" s="17"/>
    </row>
    <row r="21" spans="1:6" s="4" customFormat="1" ht="14.25" customHeight="1" hidden="1">
      <c r="A21" s="41" t="s">
        <v>76</v>
      </c>
      <c r="B21" s="15" t="s">
        <v>5</v>
      </c>
      <c r="C21" s="15" t="s">
        <v>7</v>
      </c>
      <c r="D21" s="16" t="s">
        <v>9</v>
      </c>
      <c r="E21" s="16" t="s">
        <v>77</v>
      </c>
      <c r="F21" s="17"/>
    </row>
    <row r="22" spans="1:6" ht="38.25">
      <c r="A22" s="18" t="s">
        <v>15</v>
      </c>
      <c r="B22" s="19" t="s">
        <v>5</v>
      </c>
      <c r="C22" s="19" t="s">
        <v>14</v>
      </c>
      <c r="D22" s="20"/>
      <c r="E22" s="20"/>
      <c r="F22" s="21">
        <f>SUM(F23+F30+F33+F37+F36)</f>
        <v>3855.8229999999994</v>
      </c>
    </row>
    <row r="23" spans="1:6" ht="12.75">
      <c r="A23" s="22" t="s">
        <v>17</v>
      </c>
      <c r="B23" s="23" t="s">
        <v>5</v>
      </c>
      <c r="C23" s="23" t="s">
        <v>14</v>
      </c>
      <c r="D23" s="24" t="s">
        <v>16</v>
      </c>
      <c r="E23" s="24"/>
      <c r="F23" s="25">
        <f>F24+F25+F27+F28+F29+F26</f>
        <v>3062.3459999999995</v>
      </c>
    </row>
    <row r="24" spans="1:6" ht="12.75">
      <c r="A24" s="40" t="s">
        <v>74</v>
      </c>
      <c r="B24" s="15" t="s">
        <v>5</v>
      </c>
      <c r="C24" s="27" t="s">
        <v>14</v>
      </c>
      <c r="D24" s="16" t="s">
        <v>16</v>
      </c>
      <c r="E24" s="16" t="s">
        <v>75</v>
      </c>
      <c r="F24" s="17">
        <f>1521.013+26.251</f>
        <v>1547.264</v>
      </c>
    </row>
    <row r="25" spans="1:6" ht="15">
      <c r="A25" s="41" t="s">
        <v>76</v>
      </c>
      <c r="B25" s="15" t="s">
        <v>5</v>
      </c>
      <c r="C25" s="27" t="s">
        <v>14</v>
      </c>
      <c r="D25" s="16" t="s">
        <v>16</v>
      </c>
      <c r="E25" s="16" t="s">
        <v>77</v>
      </c>
      <c r="F25" s="17">
        <v>344.813</v>
      </c>
    </row>
    <row r="26" spans="1:6" ht="30">
      <c r="A26" s="50" t="s">
        <v>90</v>
      </c>
      <c r="B26" s="15" t="s">
        <v>5</v>
      </c>
      <c r="C26" s="27" t="s">
        <v>14</v>
      </c>
      <c r="D26" s="16" t="s">
        <v>16</v>
      </c>
      <c r="E26" s="16" t="s">
        <v>91</v>
      </c>
      <c r="F26" s="17">
        <f>261.958+21</f>
        <v>282.958</v>
      </c>
    </row>
    <row r="27" spans="1:6" ht="30">
      <c r="A27" s="42" t="s">
        <v>78</v>
      </c>
      <c r="B27" s="15" t="s">
        <v>5</v>
      </c>
      <c r="C27" s="27" t="s">
        <v>14</v>
      </c>
      <c r="D27" s="16" t="s">
        <v>16</v>
      </c>
      <c r="E27" s="16" t="s">
        <v>79</v>
      </c>
      <c r="F27" s="17">
        <v>820.011</v>
      </c>
    </row>
    <row r="28" spans="1:6" ht="15">
      <c r="A28" s="42" t="s">
        <v>80</v>
      </c>
      <c r="B28" s="15" t="s">
        <v>5</v>
      </c>
      <c r="C28" s="27" t="s">
        <v>14</v>
      </c>
      <c r="D28" s="16" t="s">
        <v>16</v>
      </c>
      <c r="E28" s="16" t="s">
        <v>81</v>
      </c>
      <c r="F28" s="17">
        <v>62.6</v>
      </c>
    </row>
    <row r="29" spans="1:6" ht="15">
      <c r="A29" s="43" t="s">
        <v>82</v>
      </c>
      <c r="B29" s="15" t="s">
        <v>5</v>
      </c>
      <c r="C29" s="27" t="s">
        <v>14</v>
      </c>
      <c r="D29" s="16" t="s">
        <v>16</v>
      </c>
      <c r="E29" s="16" t="s">
        <v>83</v>
      </c>
      <c r="F29" s="17">
        <v>4.7</v>
      </c>
    </row>
    <row r="30" spans="1:6" ht="24.75" customHeight="1">
      <c r="A30" s="22" t="s">
        <v>19</v>
      </c>
      <c r="B30" s="23" t="s">
        <v>5</v>
      </c>
      <c r="C30" s="23" t="s">
        <v>14</v>
      </c>
      <c r="D30" s="24" t="s">
        <v>18</v>
      </c>
      <c r="E30" s="24"/>
      <c r="F30" s="25">
        <f>F31+F32</f>
        <v>434.77700000000004</v>
      </c>
    </row>
    <row r="31" spans="1:6" ht="14.25" customHeight="1">
      <c r="A31" s="40" t="s">
        <v>74</v>
      </c>
      <c r="B31" s="15" t="s">
        <v>5</v>
      </c>
      <c r="C31" s="15" t="s">
        <v>14</v>
      </c>
      <c r="D31" s="16" t="s">
        <v>18</v>
      </c>
      <c r="E31" s="16" t="s">
        <v>75</v>
      </c>
      <c r="F31" s="17">
        <f>377.2+8.749</f>
        <v>385.949</v>
      </c>
    </row>
    <row r="32" spans="1:6" ht="14.25" customHeight="1">
      <c r="A32" s="41" t="s">
        <v>76</v>
      </c>
      <c r="B32" s="15" t="s">
        <v>5</v>
      </c>
      <c r="C32" s="15" t="s">
        <v>14</v>
      </c>
      <c r="D32" s="16" t="s">
        <v>18</v>
      </c>
      <c r="E32" s="16" t="s">
        <v>77</v>
      </c>
      <c r="F32" s="17">
        <v>48.828</v>
      </c>
    </row>
    <row r="33" spans="1:6" ht="25.5" hidden="1">
      <c r="A33" s="22" t="s">
        <v>59</v>
      </c>
      <c r="B33" s="23" t="s">
        <v>5</v>
      </c>
      <c r="C33" s="23" t="s">
        <v>14</v>
      </c>
      <c r="D33" s="24" t="s">
        <v>60</v>
      </c>
      <c r="E33" s="16"/>
      <c r="F33" s="14">
        <f>SUM(F34)</f>
        <v>0</v>
      </c>
    </row>
    <row r="34" spans="1:6" ht="12.75" hidden="1">
      <c r="A34" s="26" t="s">
        <v>11</v>
      </c>
      <c r="B34" s="15" t="s">
        <v>5</v>
      </c>
      <c r="C34" s="27" t="s">
        <v>14</v>
      </c>
      <c r="D34" s="16" t="s">
        <v>60</v>
      </c>
      <c r="E34" s="16"/>
      <c r="F34" s="17"/>
    </row>
    <row r="35" spans="1:6" s="4" customFormat="1" ht="12.75">
      <c r="A35" s="22" t="s">
        <v>22</v>
      </c>
      <c r="B35" s="23" t="s">
        <v>5</v>
      </c>
      <c r="C35" s="23" t="s">
        <v>14</v>
      </c>
      <c r="D35" s="24" t="s">
        <v>12</v>
      </c>
      <c r="E35" s="24"/>
      <c r="F35" s="25">
        <f>SUM(F36)</f>
        <v>358.7</v>
      </c>
    </row>
    <row r="36" spans="1:7" ht="12.75">
      <c r="A36" s="40" t="s">
        <v>92</v>
      </c>
      <c r="B36" s="15" t="s">
        <v>5</v>
      </c>
      <c r="C36" s="15" t="s">
        <v>14</v>
      </c>
      <c r="D36" s="16" t="s">
        <v>12</v>
      </c>
      <c r="E36" s="16" t="s">
        <v>93</v>
      </c>
      <c r="F36" s="17">
        <f>188.8+221.2-51.3</f>
        <v>358.7</v>
      </c>
      <c r="G36" s="51"/>
    </row>
    <row r="37" spans="1:6" ht="25.5" hidden="1">
      <c r="A37" s="28" t="s">
        <v>61</v>
      </c>
      <c r="B37" s="7" t="s">
        <v>5</v>
      </c>
      <c r="C37" s="7" t="s">
        <v>14</v>
      </c>
      <c r="D37" s="13" t="s">
        <v>62</v>
      </c>
      <c r="E37" s="13"/>
      <c r="F37" s="14">
        <f>SUM(F38)</f>
        <v>0</v>
      </c>
    </row>
    <row r="38" spans="1:6" ht="12.75" hidden="1">
      <c r="A38" s="26" t="s">
        <v>48</v>
      </c>
      <c r="B38" s="15" t="s">
        <v>5</v>
      </c>
      <c r="C38" s="27" t="s">
        <v>14</v>
      </c>
      <c r="D38" s="16" t="s">
        <v>62</v>
      </c>
      <c r="E38" s="16"/>
      <c r="F38" s="17"/>
    </row>
    <row r="39" spans="1:6" ht="26.25" customHeight="1">
      <c r="A39" s="29" t="s">
        <v>63</v>
      </c>
      <c r="B39" s="19" t="s">
        <v>5</v>
      </c>
      <c r="C39" s="19" t="s">
        <v>64</v>
      </c>
      <c r="D39" s="20"/>
      <c r="E39" s="20"/>
      <c r="F39" s="21">
        <f>SUM(F41)</f>
        <v>136.5</v>
      </c>
    </row>
    <row r="40" spans="1:6" ht="25.5">
      <c r="A40" s="28" t="s">
        <v>61</v>
      </c>
      <c r="B40" s="23" t="s">
        <v>5</v>
      </c>
      <c r="C40" s="23" t="s">
        <v>64</v>
      </c>
      <c r="D40" s="24" t="s">
        <v>62</v>
      </c>
      <c r="E40" s="24"/>
      <c r="F40" s="25">
        <f>SUM(F41)</f>
        <v>136.5</v>
      </c>
    </row>
    <row r="41" spans="1:6" ht="12.75">
      <c r="A41" s="44" t="s">
        <v>48</v>
      </c>
      <c r="B41" s="15" t="s">
        <v>5</v>
      </c>
      <c r="C41" s="15" t="s">
        <v>64</v>
      </c>
      <c r="D41" s="16" t="s">
        <v>62</v>
      </c>
      <c r="E41" s="16" t="s">
        <v>84</v>
      </c>
      <c r="F41" s="17">
        <f>133.5+3</f>
        <v>136.5</v>
      </c>
    </row>
    <row r="42" spans="1:6" ht="12.75" hidden="1">
      <c r="A42" s="18" t="s">
        <v>21</v>
      </c>
      <c r="B42" s="19" t="s">
        <v>5</v>
      </c>
      <c r="C42" s="19" t="s">
        <v>47</v>
      </c>
      <c r="D42" s="20"/>
      <c r="E42" s="20"/>
      <c r="F42" s="21">
        <f>SUM(F43)</f>
        <v>0</v>
      </c>
    </row>
    <row r="43" spans="1:6" ht="12.75" hidden="1">
      <c r="A43" s="22" t="s">
        <v>22</v>
      </c>
      <c r="B43" s="23" t="s">
        <v>5</v>
      </c>
      <c r="C43" s="23" t="s">
        <v>47</v>
      </c>
      <c r="D43" s="24" t="s">
        <v>12</v>
      </c>
      <c r="E43" s="24"/>
      <c r="F43" s="25">
        <f>SUM(F44)</f>
        <v>0</v>
      </c>
    </row>
    <row r="44" spans="1:6" s="52" customFormat="1" ht="12.75" hidden="1">
      <c r="A44" s="40" t="s">
        <v>85</v>
      </c>
      <c r="B44" s="15" t="s">
        <v>5</v>
      </c>
      <c r="C44" s="15" t="s">
        <v>47</v>
      </c>
      <c r="D44" s="16" t="s">
        <v>12</v>
      </c>
      <c r="E44" s="16" t="s">
        <v>86</v>
      </c>
      <c r="F44" s="31"/>
    </row>
    <row r="45" spans="1:7" s="52" customFormat="1" ht="12.75">
      <c r="A45" s="18" t="s">
        <v>94</v>
      </c>
      <c r="B45" s="19" t="s">
        <v>5</v>
      </c>
      <c r="C45" s="19" t="s">
        <v>95</v>
      </c>
      <c r="D45" s="20"/>
      <c r="E45" s="20"/>
      <c r="F45" s="21">
        <f>F46</f>
        <v>68.3</v>
      </c>
      <c r="G45"/>
    </row>
    <row r="46" spans="1:7" s="58" customFormat="1" ht="26.25" customHeight="1">
      <c r="A46" s="53" t="s">
        <v>96</v>
      </c>
      <c r="B46" s="54" t="s">
        <v>5</v>
      </c>
      <c r="C46" s="54" t="s">
        <v>95</v>
      </c>
      <c r="D46" s="55" t="s">
        <v>97</v>
      </c>
      <c r="E46" s="55"/>
      <c r="F46" s="56">
        <f>F47</f>
        <v>68.3</v>
      </c>
      <c r="G46" s="57"/>
    </row>
    <row r="47" spans="1:7" s="52" customFormat="1" ht="30">
      <c r="A47" s="42" t="s">
        <v>78</v>
      </c>
      <c r="B47" s="15" t="s">
        <v>5</v>
      </c>
      <c r="C47" s="15" t="s">
        <v>95</v>
      </c>
      <c r="D47" s="16" t="s">
        <v>97</v>
      </c>
      <c r="E47" s="16" t="s">
        <v>79</v>
      </c>
      <c r="F47" s="31">
        <f>67+1.3</f>
        <v>68.3</v>
      </c>
      <c r="G47" s="57"/>
    </row>
    <row r="48" spans="1:6" ht="15.75">
      <c r="A48" s="33" t="s">
        <v>24</v>
      </c>
      <c r="B48" s="9" t="s">
        <v>7</v>
      </c>
      <c r="C48" s="10"/>
      <c r="D48" s="34"/>
      <c r="E48" s="34"/>
      <c r="F48" s="35">
        <f>SUM(F49)</f>
        <v>301.5679999999999</v>
      </c>
    </row>
    <row r="49" spans="1:6" ht="12.75">
      <c r="A49" s="18" t="s">
        <v>25</v>
      </c>
      <c r="B49" s="19" t="s">
        <v>7</v>
      </c>
      <c r="C49" s="19" t="s">
        <v>13</v>
      </c>
      <c r="D49" s="20"/>
      <c r="E49" s="20"/>
      <c r="F49" s="21">
        <f>SUM(F50)</f>
        <v>301.5679999999999</v>
      </c>
    </row>
    <row r="50" spans="1:6" ht="25.5">
      <c r="A50" s="36" t="s">
        <v>27</v>
      </c>
      <c r="B50" s="23" t="s">
        <v>7</v>
      </c>
      <c r="C50" s="23" t="s">
        <v>13</v>
      </c>
      <c r="D50" s="24" t="s">
        <v>26</v>
      </c>
      <c r="E50" s="24"/>
      <c r="F50" s="32">
        <f>F51+F54+F53+F52</f>
        <v>301.5679999999999</v>
      </c>
    </row>
    <row r="51" spans="1:6" ht="12.75">
      <c r="A51" s="40" t="s">
        <v>74</v>
      </c>
      <c r="B51" s="15" t="s">
        <v>7</v>
      </c>
      <c r="C51" s="15" t="s">
        <v>13</v>
      </c>
      <c r="D51" s="16" t="s">
        <v>26</v>
      </c>
      <c r="E51" s="16" t="s">
        <v>75</v>
      </c>
      <c r="F51" s="31">
        <f>248.974-3.86</f>
        <v>245.11399999999998</v>
      </c>
    </row>
    <row r="52" spans="1:6" ht="12.75">
      <c r="A52" s="73"/>
      <c r="B52" s="15" t="s">
        <v>7</v>
      </c>
      <c r="C52" s="15" t="s">
        <v>13</v>
      </c>
      <c r="D52" s="16" t="s">
        <v>26</v>
      </c>
      <c r="E52" s="16" t="s">
        <v>77</v>
      </c>
      <c r="F52" s="31">
        <v>0.114</v>
      </c>
    </row>
    <row r="53" spans="1:6" ht="30">
      <c r="A53" s="50" t="s">
        <v>90</v>
      </c>
      <c r="B53" s="15" t="s">
        <v>7</v>
      </c>
      <c r="C53" s="15" t="s">
        <v>13</v>
      </c>
      <c r="D53" s="16" t="s">
        <v>26</v>
      </c>
      <c r="E53" s="16" t="s">
        <v>91</v>
      </c>
      <c r="F53" s="31">
        <f>39.6-17.7</f>
        <v>21.900000000000002</v>
      </c>
    </row>
    <row r="54" spans="1:6" ht="30">
      <c r="A54" s="42" t="s">
        <v>78</v>
      </c>
      <c r="B54" s="15" t="s">
        <v>7</v>
      </c>
      <c r="C54" s="15" t="s">
        <v>13</v>
      </c>
      <c r="D54" s="16" t="s">
        <v>26</v>
      </c>
      <c r="E54" s="16" t="s">
        <v>79</v>
      </c>
      <c r="F54" s="31">
        <f>10.7+23.74</f>
        <v>34.44</v>
      </c>
    </row>
    <row r="55" spans="1:6" ht="31.5">
      <c r="A55" s="33" t="s">
        <v>28</v>
      </c>
      <c r="B55" s="9" t="s">
        <v>13</v>
      </c>
      <c r="C55" s="10"/>
      <c r="D55" s="34"/>
      <c r="E55" s="34"/>
      <c r="F55" s="12">
        <f>SUM(F59)+F56</f>
        <v>212.5</v>
      </c>
    </row>
    <row r="56" spans="1:6" ht="38.25">
      <c r="A56" s="59" t="s">
        <v>118</v>
      </c>
      <c r="B56" s="7" t="s">
        <v>13</v>
      </c>
      <c r="C56" s="13" t="s">
        <v>111</v>
      </c>
      <c r="D56" s="13"/>
      <c r="E56" s="13"/>
      <c r="F56" s="38">
        <f>SUM(F57)</f>
        <v>166.2</v>
      </c>
    </row>
    <row r="57" spans="1:6" ht="39" customHeight="1">
      <c r="A57" s="22" t="s">
        <v>119</v>
      </c>
      <c r="B57" s="23" t="s">
        <v>13</v>
      </c>
      <c r="C57" s="24" t="s">
        <v>111</v>
      </c>
      <c r="D57" s="24" t="s">
        <v>117</v>
      </c>
      <c r="E57" s="24"/>
      <c r="F57" s="32">
        <f>SUM(F58)</f>
        <v>166.2</v>
      </c>
    </row>
    <row r="58" spans="1:6" ht="30">
      <c r="A58" s="42" t="s">
        <v>78</v>
      </c>
      <c r="B58" s="15" t="s">
        <v>13</v>
      </c>
      <c r="C58" s="16" t="s">
        <v>111</v>
      </c>
      <c r="D58" s="16" t="s">
        <v>117</v>
      </c>
      <c r="E58" s="16" t="s">
        <v>79</v>
      </c>
      <c r="F58" s="31">
        <v>166.2</v>
      </c>
    </row>
    <row r="59" spans="1:6" ht="25.5">
      <c r="A59" s="59" t="s">
        <v>42</v>
      </c>
      <c r="B59" s="7" t="s">
        <v>13</v>
      </c>
      <c r="C59" s="13" t="s">
        <v>23</v>
      </c>
      <c r="D59" s="13"/>
      <c r="E59" s="13"/>
      <c r="F59" s="38">
        <f>SUM(F60)</f>
        <v>46.3</v>
      </c>
    </row>
    <row r="60" spans="1:6" ht="26.25" customHeight="1">
      <c r="A60" s="22" t="s">
        <v>43</v>
      </c>
      <c r="B60" s="23" t="s">
        <v>13</v>
      </c>
      <c r="C60" s="24" t="s">
        <v>23</v>
      </c>
      <c r="D60" s="24" t="s">
        <v>44</v>
      </c>
      <c r="E60" s="24"/>
      <c r="F60" s="32">
        <f>SUM(F61)</f>
        <v>46.3</v>
      </c>
    </row>
    <row r="61" spans="1:6" ht="30">
      <c r="A61" s="42" t="s">
        <v>78</v>
      </c>
      <c r="B61" s="15" t="s">
        <v>13</v>
      </c>
      <c r="C61" s="16" t="s">
        <v>23</v>
      </c>
      <c r="D61" s="16" t="s">
        <v>87</v>
      </c>
      <c r="E61" s="16" t="s">
        <v>79</v>
      </c>
      <c r="F61" s="31">
        <v>46.3</v>
      </c>
    </row>
    <row r="62" spans="1:6" ht="15.75">
      <c r="A62" s="71" t="s">
        <v>109</v>
      </c>
      <c r="B62" s="9" t="s">
        <v>14</v>
      </c>
      <c r="C62" s="11"/>
      <c r="D62" s="11"/>
      <c r="E62" s="11"/>
      <c r="F62" s="12">
        <f>F63</f>
        <v>660.2</v>
      </c>
    </row>
    <row r="63" spans="1:6" s="72" customFormat="1" ht="12.75">
      <c r="A63" s="29" t="s">
        <v>110</v>
      </c>
      <c r="B63" s="19" t="s">
        <v>14</v>
      </c>
      <c r="C63" s="20" t="s">
        <v>111</v>
      </c>
      <c r="D63" s="20"/>
      <c r="E63" s="20"/>
      <c r="F63" s="21">
        <f>F64</f>
        <v>660.2</v>
      </c>
    </row>
    <row r="64" spans="1:6" s="4" customFormat="1" ht="25.5">
      <c r="A64" s="28" t="s">
        <v>98</v>
      </c>
      <c r="B64" s="23" t="s">
        <v>14</v>
      </c>
      <c r="C64" s="24" t="s">
        <v>111</v>
      </c>
      <c r="D64" s="60" t="s">
        <v>99</v>
      </c>
      <c r="E64" s="24"/>
      <c r="F64" s="32">
        <f>F65</f>
        <v>660.2</v>
      </c>
    </row>
    <row r="65" spans="1:6" ht="12.75">
      <c r="A65" s="44" t="s">
        <v>48</v>
      </c>
      <c r="B65" s="15" t="s">
        <v>14</v>
      </c>
      <c r="C65" s="16" t="s">
        <v>111</v>
      </c>
      <c r="D65" s="16" t="s">
        <v>99</v>
      </c>
      <c r="E65" s="16" t="s">
        <v>84</v>
      </c>
      <c r="F65" s="31">
        <v>660.2</v>
      </c>
    </row>
    <row r="66" spans="1:6" ht="15.75">
      <c r="A66" s="33" t="s">
        <v>29</v>
      </c>
      <c r="B66" s="9" t="s">
        <v>20</v>
      </c>
      <c r="C66" s="10"/>
      <c r="D66" s="11"/>
      <c r="E66" s="11"/>
      <c r="F66" s="12">
        <f>SUM(F75+F67+F72)</f>
        <v>11072.729</v>
      </c>
    </row>
    <row r="67" spans="1:6" ht="13.5" customHeight="1">
      <c r="A67" s="29" t="s">
        <v>65</v>
      </c>
      <c r="B67" s="19" t="s">
        <v>20</v>
      </c>
      <c r="C67" s="19" t="s">
        <v>5</v>
      </c>
      <c r="D67" s="20"/>
      <c r="E67" s="20"/>
      <c r="F67" s="21">
        <f>F68+F70</f>
        <v>16</v>
      </c>
    </row>
    <row r="68" spans="1:6" ht="25.5">
      <c r="A68" s="28" t="s">
        <v>66</v>
      </c>
      <c r="B68" s="23" t="s">
        <v>20</v>
      </c>
      <c r="C68" s="23" t="s">
        <v>5</v>
      </c>
      <c r="D68" s="24" t="s">
        <v>67</v>
      </c>
      <c r="E68" s="24"/>
      <c r="F68" s="32">
        <f>F69</f>
        <v>16</v>
      </c>
    </row>
    <row r="69" spans="1:6" ht="12.75">
      <c r="A69" s="44" t="s">
        <v>48</v>
      </c>
      <c r="B69" s="46" t="s">
        <v>20</v>
      </c>
      <c r="C69" s="46" t="s">
        <v>5</v>
      </c>
      <c r="D69" s="45" t="s">
        <v>67</v>
      </c>
      <c r="E69" s="45" t="s">
        <v>84</v>
      </c>
      <c r="F69" s="31">
        <f>416-400</f>
        <v>16</v>
      </c>
    </row>
    <row r="70" spans="1:6" s="4" customFormat="1" ht="25.5" hidden="1">
      <c r="A70" s="28" t="s">
        <v>98</v>
      </c>
      <c r="B70" s="61" t="s">
        <v>20</v>
      </c>
      <c r="C70" s="61" t="s">
        <v>5</v>
      </c>
      <c r="D70" s="60" t="s">
        <v>99</v>
      </c>
      <c r="E70" s="60"/>
      <c r="F70" s="32">
        <f>F71</f>
        <v>0</v>
      </c>
    </row>
    <row r="71" spans="1:6" ht="12.75" hidden="1">
      <c r="A71" s="44" t="s">
        <v>48</v>
      </c>
      <c r="B71" s="46" t="s">
        <v>20</v>
      </c>
      <c r="C71" s="46" t="s">
        <v>5</v>
      </c>
      <c r="D71" s="45" t="s">
        <v>99</v>
      </c>
      <c r="E71" s="45" t="s">
        <v>84</v>
      </c>
      <c r="F71" s="31"/>
    </row>
    <row r="72" spans="1:6" ht="13.5" customHeight="1">
      <c r="A72" s="29" t="s">
        <v>68</v>
      </c>
      <c r="B72" s="19" t="s">
        <v>20</v>
      </c>
      <c r="C72" s="19" t="s">
        <v>7</v>
      </c>
      <c r="D72" s="20"/>
      <c r="E72" s="20"/>
      <c r="F72" s="21">
        <f>SUM(F74)</f>
        <v>313.8</v>
      </c>
    </row>
    <row r="73" spans="1:6" ht="25.5">
      <c r="A73" s="28" t="s">
        <v>69</v>
      </c>
      <c r="B73" s="23" t="s">
        <v>20</v>
      </c>
      <c r="C73" s="23" t="s">
        <v>7</v>
      </c>
      <c r="D73" s="24" t="s">
        <v>70</v>
      </c>
      <c r="E73" s="24"/>
      <c r="F73" s="32">
        <f>SUM(F74)</f>
        <v>313.8</v>
      </c>
    </row>
    <row r="74" spans="1:6" ht="12.75">
      <c r="A74" s="26" t="s">
        <v>48</v>
      </c>
      <c r="B74" s="15" t="s">
        <v>20</v>
      </c>
      <c r="C74" s="15" t="s">
        <v>7</v>
      </c>
      <c r="D74" s="16" t="s">
        <v>70</v>
      </c>
      <c r="E74" s="16" t="s">
        <v>84</v>
      </c>
      <c r="F74" s="31">
        <v>313.8</v>
      </c>
    </row>
    <row r="75" spans="1:6" ht="12.75">
      <c r="A75" s="29" t="s">
        <v>30</v>
      </c>
      <c r="B75" s="19" t="s">
        <v>20</v>
      </c>
      <c r="C75" s="19" t="s">
        <v>13</v>
      </c>
      <c r="D75" s="20"/>
      <c r="E75" s="20"/>
      <c r="F75" s="21">
        <f>SUM(F78+F80+F82+F84+F86+F76)</f>
        <v>10742.929</v>
      </c>
    </row>
    <row r="76" spans="1:6" ht="51" hidden="1">
      <c r="A76" s="30" t="s">
        <v>73</v>
      </c>
      <c r="B76" s="23" t="s">
        <v>20</v>
      </c>
      <c r="C76" s="23" t="s">
        <v>13</v>
      </c>
      <c r="D76" s="24" t="s">
        <v>71</v>
      </c>
      <c r="E76" s="24"/>
      <c r="F76" s="32">
        <f>SUM(F77)</f>
        <v>0</v>
      </c>
    </row>
    <row r="77" spans="1:6" ht="12.75" hidden="1">
      <c r="A77" s="26" t="s">
        <v>72</v>
      </c>
      <c r="B77" s="15" t="s">
        <v>20</v>
      </c>
      <c r="C77" s="15" t="s">
        <v>13</v>
      </c>
      <c r="D77" s="16" t="s">
        <v>71</v>
      </c>
      <c r="E77" s="16"/>
      <c r="F77" s="31"/>
    </row>
    <row r="78" spans="1:6" ht="12.75">
      <c r="A78" s="30" t="s">
        <v>32</v>
      </c>
      <c r="B78" s="23" t="s">
        <v>20</v>
      </c>
      <c r="C78" s="23" t="s">
        <v>13</v>
      </c>
      <c r="D78" s="24" t="s">
        <v>31</v>
      </c>
      <c r="E78" s="24"/>
      <c r="F78" s="32">
        <f>SUM(F79)</f>
        <v>1953</v>
      </c>
    </row>
    <row r="79" spans="1:6" ht="30">
      <c r="A79" s="42" t="s">
        <v>78</v>
      </c>
      <c r="B79" s="15" t="s">
        <v>20</v>
      </c>
      <c r="C79" s="15" t="s">
        <v>13</v>
      </c>
      <c r="D79" s="16" t="s">
        <v>31</v>
      </c>
      <c r="E79" s="16" t="s">
        <v>79</v>
      </c>
      <c r="F79" s="31">
        <f>1653+300</f>
        <v>1953</v>
      </c>
    </row>
    <row r="80" spans="1:6" ht="38.25">
      <c r="A80" s="30" t="s">
        <v>34</v>
      </c>
      <c r="B80" s="23" t="s">
        <v>20</v>
      </c>
      <c r="C80" s="23" t="s">
        <v>13</v>
      </c>
      <c r="D80" s="24" t="s">
        <v>33</v>
      </c>
      <c r="E80" s="24"/>
      <c r="F80" s="32">
        <f>SUM(F81)</f>
        <v>4560</v>
      </c>
    </row>
    <row r="81" spans="1:6" ht="30">
      <c r="A81" s="42" t="s">
        <v>78</v>
      </c>
      <c r="B81" s="15" t="s">
        <v>20</v>
      </c>
      <c r="C81" s="15" t="s">
        <v>13</v>
      </c>
      <c r="D81" s="16" t="s">
        <v>33</v>
      </c>
      <c r="E81" s="16" t="s">
        <v>79</v>
      </c>
      <c r="F81" s="31">
        <f>4460+100</f>
        <v>4560</v>
      </c>
    </row>
    <row r="82" spans="1:6" ht="12.75">
      <c r="A82" s="30" t="s">
        <v>36</v>
      </c>
      <c r="B82" s="23" t="s">
        <v>20</v>
      </c>
      <c r="C82" s="23" t="s">
        <v>13</v>
      </c>
      <c r="D82" s="24" t="s">
        <v>35</v>
      </c>
      <c r="E82" s="24"/>
      <c r="F82" s="32">
        <f>SUM(F83)</f>
        <v>561</v>
      </c>
    </row>
    <row r="83" spans="1:6" ht="30">
      <c r="A83" s="42" t="s">
        <v>78</v>
      </c>
      <c r="B83" s="15" t="s">
        <v>20</v>
      </c>
      <c r="C83" s="15" t="s">
        <v>13</v>
      </c>
      <c r="D83" s="16" t="s">
        <v>35</v>
      </c>
      <c r="E83" s="16" t="s">
        <v>79</v>
      </c>
      <c r="F83" s="31">
        <v>561</v>
      </c>
    </row>
    <row r="84" spans="1:6" ht="12.75">
      <c r="A84" s="30" t="s">
        <v>38</v>
      </c>
      <c r="B84" s="23" t="s">
        <v>20</v>
      </c>
      <c r="C84" s="23" t="s">
        <v>13</v>
      </c>
      <c r="D84" s="24" t="s">
        <v>37</v>
      </c>
      <c r="E84" s="24"/>
      <c r="F84" s="32">
        <f>SUM(F85)</f>
        <v>644</v>
      </c>
    </row>
    <row r="85" spans="1:6" ht="30">
      <c r="A85" s="42" t="s">
        <v>78</v>
      </c>
      <c r="B85" s="15" t="s">
        <v>20</v>
      </c>
      <c r="C85" s="15" t="s">
        <v>13</v>
      </c>
      <c r="D85" s="16" t="s">
        <v>37</v>
      </c>
      <c r="E85" s="16" t="s">
        <v>79</v>
      </c>
      <c r="F85" s="31">
        <f>423+221</f>
        <v>644</v>
      </c>
    </row>
    <row r="86" spans="1:6" ht="25.5">
      <c r="A86" s="30" t="s">
        <v>40</v>
      </c>
      <c r="B86" s="23" t="s">
        <v>20</v>
      </c>
      <c r="C86" s="23" t="s">
        <v>13</v>
      </c>
      <c r="D86" s="24" t="s">
        <v>39</v>
      </c>
      <c r="E86" s="24"/>
      <c r="F86" s="32">
        <f>SUM(F87)</f>
        <v>3024.929</v>
      </c>
    </row>
    <row r="87" spans="1:6" ht="30">
      <c r="A87" s="42" t="s">
        <v>78</v>
      </c>
      <c r="B87" s="15" t="s">
        <v>20</v>
      </c>
      <c r="C87" s="15" t="s">
        <v>13</v>
      </c>
      <c r="D87" s="16" t="s">
        <v>39</v>
      </c>
      <c r="E87" s="16" t="s">
        <v>79</v>
      </c>
      <c r="F87" s="31">
        <f>2441.129-50-70-221.2+925</f>
        <v>3024.929</v>
      </c>
    </row>
    <row r="88" spans="1:6" ht="15.75">
      <c r="A88" s="33" t="s">
        <v>112</v>
      </c>
      <c r="B88" s="9" t="s">
        <v>113</v>
      </c>
      <c r="C88" s="9"/>
      <c r="D88" s="11"/>
      <c r="E88" s="11"/>
      <c r="F88" s="12">
        <f>SUM(F90)</f>
        <v>630</v>
      </c>
    </row>
    <row r="89" spans="1:6" ht="12.75">
      <c r="A89" s="29" t="s">
        <v>114</v>
      </c>
      <c r="B89" s="19" t="s">
        <v>113</v>
      </c>
      <c r="C89" s="19" t="s">
        <v>5</v>
      </c>
      <c r="D89" s="20"/>
      <c r="E89" s="20"/>
      <c r="F89" s="21">
        <f>SUM(F90)</f>
        <v>630</v>
      </c>
    </row>
    <row r="90" spans="1:6" s="4" customFormat="1" ht="25.5">
      <c r="A90" s="28" t="s">
        <v>115</v>
      </c>
      <c r="B90" s="23" t="s">
        <v>113</v>
      </c>
      <c r="C90" s="23" t="s">
        <v>5</v>
      </c>
      <c r="D90" s="24" t="s">
        <v>116</v>
      </c>
      <c r="E90" s="24"/>
      <c r="F90" s="32">
        <f>SUM(F91)</f>
        <v>630</v>
      </c>
    </row>
    <row r="91" spans="1:6" ht="13.5" customHeight="1">
      <c r="A91" s="26" t="s">
        <v>48</v>
      </c>
      <c r="B91" s="15" t="s">
        <v>113</v>
      </c>
      <c r="C91" s="15" t="s">
        <v>5</v>
      </c>
      <c r="D91" s="16" t="s">
        <v>116</v>
      </c>
      <c r="E91" s="16" t="s">
        <v>84</v>
      </c>
      <c r="F91" s="31">
        <f>400+230</f>
        <v>630</v>
      </c>
    </row>
    <row r="92" spans="1:6" ht="15.75">
      <c r="A92" s="33" t="s">
        <v>52</v>
      </c>
      <c r="B92" s="9" t="s">
        <v>53</v>
      </c>
      <c r="C92" s="9"/>
      <c r="D92" s="11"/>
      <c r="E92" s="11"/>
      <c r="F92" s="12">
        <f>SUM(F94)</f>
        <v>61.3</v>
      </c>
    </row>
    <row r="93" spans="1:6" ht="12.75">
      <c r="A93" s="29" t="s">
        <v>54</v>
      </c>
      <c r="B93" s="19" t="s">
        <v>53</v>
      </c>
      <c r="C93" s="19" t="s">
        <v>5</v>
      </c>
      <c r="D93" s="20"/>
      <c r="E93" s="20"/>
      <c r="F93" s="21">
        <f>SUM(F94)</f>
        <v>61.3</v>
      </c>
    </row>
    <row r="94" spans="1:6" s="4" customFormat="1" ht="25.5">
      <c r="A94" s="30" t="s">
        <v>55</v>
      </c>
      <c r="B94" s="23" t="s">
        <v>53</v>
      </c>
      <c r="C94" s="23" t="s">
        <v>5</v>
      </c>
      <c r="D94" s="24" t="s">
        <v>56</v>
      </c>
      <c r="E94" s="24"/>
      <c r="F94" s="32">
        <f>SUM(F95)</f>
        <v>61.3</v>
      </c>
    </row>
    <row r="95" spans="1:6" ht="26.25" customHeight="1">
      <c r="A95" s="47" t="s">
        <v>88</v>
      </c>
      <c r="B95" s="15" t="s">
        <v>53</v>
      </c>
      <c r="C95" s="15" t="s">
        <v>5</v>
      </c>
      <c r="D95" s="16" t="s">
        <v>56</v>
      </c>
      <c r="E95" s="16" t="s">
        <v>89</v>
      </c>
      <c r="F95" s="31">
        <v>61.3</v>
      </c>
    </row>
    <row r="96" spans="1:6" ht="15.75">
      <c r="A96" s="62" t="s">
        <v>49</v>
      </c>
      <c r="B96" s="63"/>
      <c r="C96" s="63"/>
      <c r="D96" s="63"/>
      <c r="E96" s="64"/>
      <c r="F96" s="39">
        <f>SUM(F17+F48+F55+F66+F92+F62+F88)</f>
        <v>16998.92</v>
      </c>
    </row>
  </sheetData>
  <sheetProtection/>
  <mergeCells count="12">
    <mergeCell ref="A1:F1"/>
    <mergeCell ref="A2:F2"/>
    <mergeCell ref="A7:F7"/>
    <mergeCell ref="A3:F3"/>
    <mergeCell ref="A6:F6"/>
    <mergeCell ref="A4:F4"/>
    <mergeCell ref="A5:F5"/>
    <mergeCell ref="A11:F11"/>
    <mergeCell ref="A12:F12"/>
    <mergeCell ref="A13:F13"/>
    <mergeCell ref="A8:F8"/>
    <mergeCell ref="B9:F9"/>
  </mergeCells>
  <printOptions/>
  <pageMargins left="0.75" right="0.27" top="0.36" bottom="0.25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77" t="s">
        <v>104</v>
      </c>
      <c r="B1" s="77"/>
      <c r="C1" s="77"/>
      <c r="D1" s="77"/>
      <c r="E1" s="77"/>
      <c r="F1" s="77"/>
      <c r="G1" s="77"/>
    </row>
    <row r="2" spans="1:7" ht="14.25" customHeight="1">
      <c r="A2" s="75" t="s">
        <v>41</v>
      </c>
      <c r="B2" s="75"/>
      <c r="C2" s="75"/>
      <c r="D2" s="75"/>
      <c r="E2" s="75"/>
      <c r="F2" s="75"/>
      <c r="G2" s="75"/>
    </row>
    <row r="3" spans="1:7" ht="14.25" customHeight="1">
      <c r="A3" s="75" t="s">
        <v>51</v>
      </c>
      <c r="B3" s="75"/>
      <c r="C3" s="75"/>
      <c r="D3" s="75"/>
      <c r="E3" s="75"/>
      <c r="F3" s="75"/>
      <c r="G3" s="75"/>
    </row>
    <row r="4" spans="1:7" ht="14.25" customHeight="1">
      <c r="A4" s="79" t="s">
        <v>121</v>
      </c>
      <c r="B4" s="79"/>
      <c r="C4" s="79"/>
      <c r="D4" s="79"/>
      <c r="E4" s="79"/>
      <c r="F4" s="79"/>
      <c r="G4" s="79"/>
    </row>
    <row r="5" spans="1:7" ht="14.25" customHeight="1">
      <c r="A5" s="75" t="s">
        <v>57</v>
      </c>
      <c r="B5" s="75"/>
      <c r="C5" s="75"/>
      <c r="D5" s="75"/>
      <c r="E5" s="75"/>
      <c r="F5" s="75"/>
      <c r="G5" s="75"/>
    </row>
    <row r="6" spans="1:7" ht="15">
      <c r="A6" s="75" t="s">
        <v>102</v>
      </c>
      <c r="B6" s="75"/>
      <c r="C6" s="75"/>
      <c r="D6" s="75"/>
      <c r="E6" s="75"/>
      <c r="F6" s="75"/>
      <c r="G6" s="75"/>
    </row>
    <row r="7" spans="1:7" ht="15">
      <c r="A7" s="5"/>
      <c r="B7" s="75" t="s">
        <v>103</v>
      </c>
      <c r="C7" s="75"/>
      <c r="D7" s="75"/>
      <c r="E7" s="75"/>
      <c r="F7" s="75"/>
      <c r="G7" s="75"/>
    </row>
    <row r="8" spans="1:6" ht="15">
      <c r="A8" s="5"/>
      <c r="B8" s="5"/>
      <c r="C8" s="5"/>
      <c r="D8" s="5"/>
      <c r="E8" s="5"/>
      <c r="F8" s="5"/>
    </row>
    <row r="9" spans="1:7" ht="15.75">
      <c r="A9" s="76" t="s">
        <v>50</v>
      </c>
      <c r="B9" s="76"/>
      <c r="C9" s="76"/>
      <c r="D9" s="76"/>
      <c r="E9" s="76"/>
      <c r="F9" s="76"/>
      <c r="G9" s="76"/>
    </row>
    <row r="10" spans="1:7" ht="12.75" customHeight="1">
      <c r="A10" s="76" t="s">
        <v>58</v>
      </c>
      <c r="B10" s="76"/>
      <c r="C10" s="76"/>
      <c r="D10" s="76"/>
      <c r="E10" s="76"/>
      <c r="F10" s="76"/>
      <c r="G10" s="76"/>
    </row>
    <row r="11" spans="1:7" ht="12.75" customHeight="1">
      <c r="A11" s="76" t="s">
        <v>101</v>
      </c>
      <c r="B11" s="76"/>
      <c r="C11" s="76"/>
      <c r="D11" s="76"/>
      <c r="E11" s="76"/>
      <c r="F11" s="76"/>
      <c r="G11" s="76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46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2014</v>
      </c>
      <c r="G14" s="65">
        <v>2015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12">
        <f>SUM(F20+F37+F40+F43+F16)</f>
        <v>2741.1</v>
      </c>
      <c r="G15" s="12">
        <f>SUM(G20+G37+G40+G43+G16)</f>
        <v>2746.7999999999997</v>
      </c>
    </row>
    <row r="16" spans="1:7" s="48" customFormat="1" ht="31.5" customHeight="1" hidden="1">
      <c r="A16" s="18" t="s">
        <v>8</v>
      </c>
      <c r="B16" s="19" t="s">
        <v>5</v>
      </c>
      <c r="C16" s="19" t="s">
        <v>7</v>
      </c>
      <c r="D16" s="20"/>
      <c r="E16" s="20"/>
      <c r="F16" s="21">
        <f>SUM(F17)</f>
        <v>0</v>
      </c>
      <c r="G16" s="21">
        <f>SUM(G17)</f>
        <v>0</v>
      </c>
    </row>
    <row r="17" spans="1:7" s="4" customFormat="1" ht="12.75" hidden="1">
      <c r="A17" s="49" t="s">
        <v>10</v>
      </c>
      <c r="B17" s="23" t="s">
        <v>5</v>
      </c>
      <c r="C17" s="23" t="s">
        <v>7</v>
      </c>
      <c r="D17" s="24" t="s">
        <v>9</v>
      </c>
      <c r="E17" s="24"/>
      <c r="F17" s="25">
        <f>F18+F19</f>
        <v>0</v>
      </c>
      <c r="G17" s="25">
        <f>G18+G19</f>
        <v>0</v>
      </c>
    </row>
    <row r="18" spans="1:7" s="4" customFormat="1" ht="14.25" customHeight="1" hidden="1">
      <c r="A18" s="40" t="s">
        <v>74</v>
      </c>
      <c r="B18" s="15" t="s">
        <v>5</v>
      </c>
      <c r="C18" s="15" t="s">
        <v>7</v>
      </c>
      <c r="D18" s="16" t="s">
        <v>9</v>
      </c>
      <c r="E18" s="16" t="s">
        <v>75</v>
      </c>
      <c r="F18" s="17"/>
      <c r="G18" s="17"/>
    </row>
    <row r="19" spans="1:7" s="4" customFormat="1" ht="14.25" customHeight="1" hidden="1">
      <c r="A19" s="41" t="s">
        <v>76</v>
      </c>
      <c r="B19" s="15" t="s">
        <v>5</v>
      </c>
      <c r="C19" s="15" t="s">
        <v>7</v>
      </c>
      <c r="D19" s="16" t="s">
        <v>9</v>
      </c>
      <c r="E19" s="16" t="s">
        <v>77</v>
      </c>
      <c r="F19" s="17"/>
      <c r="G19" s="17"/>
    </row>
    <row r="20" spans="1:7" ht="38.25">
      <c r="A20" s="18" t="s">
        <v>15</v>
      </c>
      <c r="B20" s="19" t="s">
        <v>5</v>
      </c>
      <c r="C20" s="19" t="s">
        <v>14</v>
      </c>
      <c r="D20" s="20"/>
      <c r="E20" s="20"/>
      <c r="F20" s="21">
        <f>SUM(F21+F28+F31+F35+F34)</f>
        <v>2607.6</v>
      </c>
      <c r="G20" s="21">
        <f>SUM(G21+G28+G31+G35+G34)</f>
        <v>2613.2999999999997</v>
      </c>
    </row>
    <row r="21" spans="1:7" ht="12.75">
      <c r="A21" s="22" t="s">
        <v>17</v>
      </c>
      <c r="B21" s="23" t="s">
        <v>5</v>
      </c>
      <c r="C21" s="23" t="s">
        <v>14</v>
      </c>
      <c r="D21" s="24" t="s">
        <v>16</v>
      </c>
      <c r="E21" s="24"/>
      <c r="F21" s="25">
        <f>F22+F23+F25+F26+F27+F24</f>
        <v>2115.5</v>
      </c>
      <c r="G21" s="25">
        <f>G22+G23+G25+G26+G27+G24</f>
        <v>2115.5</v>
      </c>
    </row>
    <row r="22" spans="1:7" ht="12.75">
      <c r="A22" s="40" t="s">
        <v>74</v>
      </c>
      <c r="B22" s="15" t="s">
        <v>5</v>
      </c>
      <c r="C22" s="27" t="s">
        <v>14</v>
      </c>
      <c r="D22" s="16" t="s">
        <v>16</v>
      </c>
      <c r="E22" s="16" t="s">
        <v>75</v>
      </c>
      <c r="F22" s="17">
        <v>1162.5</v>
      </c>
      <c r="G22" s="17">
        <v>1162.5</v>
      </c>
    </row>
    <row r="23" spans="1:7" ht="15">
      <c r="A23" s="41" t="s">
        <v>76</v>
      </c>
      <c r="B23" s="15" t="s">
        <v>5</v>
      </c>
      <c r="C23" s="27" t="s">
        <v>14</v>
      </c>
      <c r="D23" s="16" t="s">
        <v>16</v>
      </c>
      <c r="E23" s="16" t="s">
        <v>77</v>
      </c>
      <c r="F23" s="17">
        <v>324</v>
      </c>
      <c r="G23" s="17">
        <v>324</v>
      </c>
    </row>
    <row r="24" spans="1:7" ht="30">
      <c r="A24" s="50" t="s">
        <v>90</v>
      </c>
      <c r="B24" s="15" t="s">
        <v>5</v>
      </c>
      <c r="C24" s="27" t="s">
        <v>14</v>
      </c>
      <c r="D24" s="16" t="s">
        <v>16</v>
      </c>
      <c r="E24" s="16" t="s">
        <v>91</v>
      </c>
      <c r="F24" s="17">
        <v>112.7</v>
      </c>
      <c r="G24" s="17">
        <v>112.7</v>
      </c>
    </row>
    <row r="25" spans="1:7" ht="30">
      <c r="A25" s="42" t="s">
        <v>78</v>
      </c>
      <c r="B25" s="15" t="s">
        <v>5</v>
      </c>
      <c r="C25" s="27" t="s">
        <v>14</v>
      </c>
      <c r="D25" s="16" t="s">
        <v>16</v>
      </c>
      <c r="E25" s="16" t="s">
        <v>79</v>
      </c>
      <c r="F25" s="17">
        <v>449</v>
      </c>
      <c r="G25" s="17">
        <v>449</v>
      </c>
    </row>
    <row r="26" spans="1:7" ht="15">
      <c r="A26" s="42" t="s">
        <v>80</v>
      </c>
      <c r="B26" s="15" t="s">
        <v>5</v>
      </c>
      <c r="C26" s="27" t="s">
        <v>14</v>
      </c>
      <c r="D26" s="16" t="s">
        <v>16</v>
      </c>
      <c r="E26" s="16" t="s">
        <v>81</v>
      </c>
      <c r="F26" s="17">
        <v>18.7</v>
      </c>
      <c r="G26" s="17">
        <v>18.7</v>
      </c>
    </row>
    <row r="27" spans="1:7" ht="15">
      <c r="A27" s="43" t="s">
        <v>82</v>
      </c>
      <c r="B27" s="15" t="s">
        <v>5</v>
      </c>
      <c r="C27" s="27" t="s">
        <v>14</v>
      </c>
      <c r="D27" s="16" t="s">
        <v>16</v>
      </c>
      <c r="E27" s="16" t="s">
        <v>83</v>
      </c>
      <c r="F27" s="17">
        <v>48.6</v>
      </c>
      <c r="G27" s="17">
        <v>48.6</v>
      </c>
    </row>
    <row r="28" spans="1:7" ht="24.75" customHeight="1">
      <c r="A28" s="22" t="s">
        <v>19</v>
      </c>
      <c r="B28" s="23" t="s">
        <v>5</v>
      </c>
      <c r="C28" s="23" t="s">
        <v>14</v>
      </c>
      <c r="D28" s="24" t="s">
        <v>18</v>
      </c>
      <c r="E28" s="24"/>
      <c r="F28" s="25">
        <f>F29+F30</f>
        <v>296.1</v>
      </c>
      <c r="G28" s="25">
        <f>G29+G30</f>
        <v>296.1</v>
      </c>
    </row>
    <row r="29" spans="1:7" ht="14.25" customHeight="1">
      <c r="A29" s="40" t="s">
        <v>74</v>
      </c>
      <c r="B29" s="15" t="s">
        <v>5</v>
      </c>
      <c r="C29" s="15" t="s">
        <v>14</v>
      </c>
      <c r="D29" s="16" t="s">
        <v>18</v>
      </c>
      <c r="E29" s="16" t="s">
        <v>75</v>
      </c>
      <c r="F29" s="17">
        <v>253</v>
      </c>
      <c r="G29" s="17">
        <v>253</v>
      </c>
    </row>
    <row r="30" spans="1:7" ht="14.25" customHeight="1">
      <c r="A30" s="41" t="s">
        <v>76</v>
      </c>
      <c r="B30" s="15" t="s">
        <v>5</v>
      </c>
      <c r="C30" s="15" t="s">
        <v>14</v>
      </c>
      <c r="D30" s="16" t="s">
        <v>18</v>
      </c>
      <c r="E30" s="16" t="s">
        <v>77</v>
      </c>
      <c r="F30" s="17">
        <v>43.1</v>
      </c>
      <c r="G30" s="17">
        <v>43.1</v>
      </c>
    </row>
    <row r="31" spans="1:7" ht="25.5" hidden="1">
      <c r="A31" s="22" t="s">
        <v>59</v>
      </c>
      <c r="B31" s="23" t="s">
        <v>5</v>
      </c>
      <c r="C31" s="23" t="s">
        <v>14</v>
      </c>
      <c r="D31" s="24" t="s">
        <v>60</v>
      </c>
      <c r="E31" s="16"/>
      <c r="F31" s="14">
        <f>SUM(F32)</f>
        <v>0</v>
      </c>
      <c r="G31" s="14">
        <f>SUM(G32)</f>
        <v>0</v>
      </c>
    </row>
    <row r="32" spans="1:7" ht="12.75" hidden="1">
      <c r="A32" s="26" t="s">
        <v>11</v>
      </c>
      <c r="B32" s="15" t="s">
        <v>5</v>
      </c>
      <c r="C32" s="27" t="s">
        <v>14</v>
      </c>
      <c r="D32" s="16" t="s">
        <v>60</v>
      </c>
      <c r="E32" s="16"/>
      <c r="F32" s="17"/>
      <c r="G32" s="17"/>
    </row>
    <row r="33" spans="1:7" s="4" customFormat="1" ht="12.75">
      <c r="A33" s="22" t="s">
        <v>22</v>
      </c>
      <c r="B33" s="23" t="s">
        <v>5</v>
      </c>
      <c r="C33" s="23" t="s">
        <v>14</v>
      </c>
      <c r="D33" s="24" t="s">
        <v>12</v>
      </c>
      <c r="E33" s="24"/>
      <c r="F33" s="25">
        <f>SUM(F34)</f>
        <v>196</v>
      </c>
      <c r="G33" s="25">
        <f>SUM(G34)</f>
        <v>201.7</v>
      </c>
    </row>
    <row r="34" spans="1:9" ht="12.75">
      <c r="A34" s="40" t="s">
        <v>92</v>
      </c>
      <c r="B34" s="15" t="s">
        <v>5</v>
      </c>
      <c r="C34" s="15" t="s">
        <v>14</v>
      </c>
      <c r="D34" s="16" t="s">
        <v>12</v>
      </c>
      <c r="E34" s="16" t="s">
        <v>93</v>
      </c>
      <c r="F34" s="17">
        <v>196</v>
      </c>
      <c r="G34" s="66">
        <v>201.7</v>
      </c>
      <c r="H34" s="51"/>
      <c r="I34" s="51"/>
    </row>
    <row r="35" spans="1:7" ht="25.5" hidden="1">
      <c r="A35" s="28" t="s">
        <v>61</v>
      </c>
      <c r="B35" s="7" t="s">
        <v>5</v>
      </c>
      <c r="C35" s="7" t="s">
        <v>14</v>
      </c>
      <c r="D35" s="13" t="s">
        <v>62</v>
      </c>
      <c r="E35" s="13"/>
      <c r="F35" s="14">
        <f>SUM(F36)</f>
        <v>0</v>
      </c>
      <c r="G35" s="14">
        <f>SUM(G36)</f>
        <v>0</v>
      </c>
    </row>
    <row r="36" spans="1:7" ht="12.75" hidden="1">
      <c r="A36" s="26" t="s">
        <v>48</v>
      </c>
      <c r="B36" s="15" t="s">
        <v>5</v>
      </c>
      <c r="C36" s="27" t="s">
        <v>14</v>
      </c>
      <c r="D36" s="16" t="s">
        <v>62</v>
      </c>
      <c r="E36" s="16"/>
      <c r="F36" s="17"/>
      <c r="G36" s="17"/>
    </row>
    <row r="37" spans="1:7" ht="26.25" customHeight="1">
      <c r="A37" s="29" t="s">
        <v>63</v>
      </c>
      <c r="B37" s="19" t="s">
        <v>5</v>
      </c>
      <c r="C37" s="19" t="s">
        <v>64</v>
      </c>
      <c r="D37" s="20"/>
      <c r="E37" s="20"/>
      <c r="F37" s="21">
        <f>SUM(F39)</f>
        <v>133.5</v>
      </c>
      <c r="G37" s="21">
        <f>SUM(G39)</f>
        <v>133.5</v>
      </c>
    </row>
    <row r="38" spans="1:7" ht="25.5">
      <c r="A38" s="28" t="s">
        <v>61</v>
      </c>
      <c r="B38" s="23" t="s">
        <v>5</v>
      </c>
      <c r="C38" s="23" t="s">
        <v>64</v>
      </c>
      <c r="D38" s="24" t="s">
        <v>62</v>
      </c>
      <c r="E38" s="24"/>
      <c r="F38" s="25">
        <f>SUM(F39)</f>
        <v>133.5</v>
      </c>
      <c r="G38" s="25">
        <f>SUM(G39)</f>
        <v>133.5</v>
      </c>
    </row>
    <row r="39" spans="1:7" ht="12.75">
      <c r="A39" s="44" t="s">
        <v>48</v>
      </c>
      <c r="B39" s="15" t="s">
        <v>5</v>
      </c>
      <c r="C39" s="15" t="s">
        <v>64</v>
      </c>
      <c r="D39" s="16" t="s">
        <v>62</v>
      </c>
      <c r="E39" s="16" t="s">
        <v>84</v>
      </c>
      <c r="F39" s="17">
        <v>133.5</v>
      </c>
      <c r="G39" s="66">
        <v>133.5</v>
      </c>
    </row>
    <row r="40" spans="1:7" ht="12.75" hidden="1">
      <c r="A40" s="18" t="s">
        <v>21</v>
      </c>
      <c r="B40" s="19" t="s">
        <v>5</v>
      </c>
      <c r="C40" s="19" t="s">
        <v>47</v>
      </c>
      <c r="D40" s="20"/>
      <c r="E40" s="20"/>
      <c r="F40" s="21">
        <f>SUM(F41)</f>
        <v>0</v>
      </c>
      <c r="G40" s="21">
        <f>SUM(G41)</f>
        <v>0</v>
      </c>
    </row>
    <row r="41" spans="1:7" ht="12.75" hidden="1">
      <c r="A41" s="22" t="s">
        <v>22</v>
      </c>
      <c r="B41" s="23" t="s">
        <v>5</v>
      </c>
      <c r="C41" s="23" t="s">
        <v>47</v>
      </c>
      <c r="D41" s="24" t="s">
        <v>12</v>
      </c>
      <c r="E41" s="24"/>
      <c r="F41" s="25">
        <f>SUM(F42)</f>
        <v>0</v>
      </c>
      <c r="G41" s="25">
        <f>SUM(G42)</f>
        <v>0</v>
      </c>
    </row>
    <row r="42" spans="1:7" s="52" customFormat="1" ht="12.75" hidden="1">
      <c r="A42" s="40" t="s">
        <v>85</v>
      </c>
      <c r="B42" s="15" t="s">
        <v>5</v>
      </c>
      <c r="C42" s="15" t="s">
        <v>47</v>
      </c>
      <c r="D42" s="16" t="s">
        <v>12</v>
      </c>
      <c r="E42" s="16" t="s">
        <v>86</v>
      </c>
      <c r="F42" s="31"/>
      <c r="G42" s="67"/>
    </row>
    <row r="43" spans="1:7" s="52" customFormat="1" ht="12.75" hidden="1">
      <c r="A43" s="18" t="s">
        <v>94</v>
      </c>
      <c r="B43" s="19" t="s">
        <v>5</v>
      </c>
      <c r="C43" s="19" t="s">
        <v>95</v>
      </c>
      <c r="D43" s="20"/>
      <c r="E43" s="20"/>
      <c r="F43" s="21">
        <f>F44</f>
        <v>0</v>
      </c>
      <c r="G43" s="21">
        <f>G44</f>
        <v>0</v>
      </c>
    </row>
    <row r="44" spans="1:7" s="58" customFormat="1" ht="38.25" hidden="1">
      <c r="A44" s="53" t="s">
        <v>96</v>
      </c>
      <c r="B44" s="54" t="s">
        <v>5</v>
      </c>
      <c r="C44" s="54" t="s">
        <v>95</v>
      </c>
      <c r="D44" s="55" t="s">
        <v>97</v>
      </c>
      <c r="E44" s="55"/>
      <c r="F44" s="56">
        <f>F45</f>
        <v>0</v>
      </c>
      <c r="G44" s="56">
        <f>G45</f>
        <v>0</v>
      </c>
    </row>
    <row r="45" spans="1:7" s="52" customFormat="1" ht="30" hidden="1">
      <c r="A45" s="42" t="s">
        <v>78</v>
      </c>
      <c r="B45" s="15" t="s">
        <v>5</v>
      </c>
      <c r="C45" s="15" t="s">
        <v>95</v>
      </c>
      <c r="D45" s="16" t="s">
        <v>97</v>
      </c>
      <c r="E45" s="16" t="s">
        <v>79</v>
      </c>
      <c r="F45" s="31"/>
      <c r="G45" s="68"/>
    </row>
    <row r="46" spans="1:7" ht="15.75">
      <c r="A46" s="33" t="s">
        <v>24</v>
      </c>
      <c r="B46" s="9" t="s">
        <v>7</v>
      </c>
      <c r="C46" s="10"/>
      <c r="D46" s="34"/>
      <c r="E46" s="34"/>
      <c r="F46" s="35">
        <f>SUM(F47)</f>
        <v>307.09999999999997</v>
      </c>
      <c r="G46" s="35">
        <f>SUM(G47)</f>
        <v>307.8</v>
      </c>
    </row>
    <row r="47" spans="1:7" ht="12.75">
      <c r="A47" s="18" t="s">
        <v>25</v>
      </c>
      <c r="B47" s="19" t="s">
        <v>7</v>
      </c>
      <c r="C47" s="19" t="s">
        <v>13</v>
      </c>
      <c r="D47" s="20"/>
      <c r="E47" s="20"/>
      <c r="F47" s="21">
        <f>SUM(F48)</f>
        <v>307.09999999999997</v>
      </c>
      <c r="G47" s="21">
        <f>SUM(G48)</f>
        <v>307.8</v>
      </c>
    </row>
    <row r="48" spans="1:7" ht="25.5">
      <c r="A48" s="36" t="s">
        <v>27</v>
      </c>
      <c r="B48" s="23" t="s">
        <v>7</v>
      </c>
      <c r="C48" s="23" t="s">
        <v>13</v>
      </c>
      <c r="D48" s="24" t="s">
        <v>26</v>
      </c>
      <c r="E48" s="24"/>
      <c r="F48" s="32">
        <f>F49+F51+F50</f>
        <v>307.09999999999997</v>
      </c>
      <c r="G48" s="32">
        <f>G49+G51+G50</f>
        <v>307.8</v>
      </c>
    </row>
    <row r="49" spans="1:7" ht="12.75">
      <c r="A49" s="40" t="s">
        <v>74</v>
      </c>
      <c r="B49" s="15" t="s">
        <v>7</v>
      </c>
      <c r="C49" s="15" t="s">
        <v>13</v>
      </c>
      <c r="D49" s="16" t="s">
        <v>26</v>
      </c>
      <c r="E49" s="16" t="s">
        <v>75</v>
      </c>
      <c r="F49" s="31">
        <v>251.6</v>
      </c>
      <c r="G49" s="31">
        <v>252.3</v>
      </c>
    </row>
    <row r="50" spans="1:7" ht="30">
      <c r="A50" s="50" t="s">
        <v>90</v>
      </c>
      <c r="B50" s="15" t="s">
        <v>7</v>
      </c>
      <c r="C50" s="15" t="s">
        <v>13</v>
      </c>
      <c r="D50" s="16" t="s">
        <v>26</v>
      </c>
      <c r="E50" s="16" t="s">
        <v>91</v>
      </c>
      <c r="F50" s="31">
        <v>20.4</v>
      </c>
      <c r="G50" s="31">
        <v>20.4</v>
      </c>
    </row>
    <row r="51" spans="1:7" ht="30">
      <c r="A51" s="42" t="s">
        <v>78</v>
      </c>
      <c r="B51" s="15" t="s">
        <v>7</v>
      </c>
      <c r="C51" s="15" t="s">
        <v>13</v>
      </c>
      <c r="D51" s="16" t="s">
        <v>26</v>
      </c>
      <c r="E51" s="16" t="s">
        <v>79</v>
      </c>
      <c r="F51" s="31">
        <v>35.1</v>
      </c>
      <c r="G51" s="31">
        <v>35.1</v>
      </c>
    </row>
    <row r="52" spans="1:7" ht="31.5">
      <c r="A52" s="33" t="s">
        <v>28</v>
      </c>
      <c r="B52" s="9" t="s">
        <v>13</v>
      </c>
      <c r="C52" s="10"/>
      <c r="D52" s="34"/>
      <c r="E52" s="34"/>
      <c r="F52" s="12">
        <f aca="true" t="shared" si="0" ref="F52:G54">SUM(F53)</f>
        <v>149</v>
      </c>
      <c r="G52" s="12">
        <f t="shared" si="0"/>
        <v>155.9</v>
      </c>
    </row>
    <row r="53" spans="1:7" ht="25.5">
      <c r="A53" s="29" t="s">
        <v>42</v>
      </c>
      <c r="B53" s="19" t="s">
        <v>13</v>
      </c>
      <c r="C53" s="20" t="s">
        <v>23</v>
      </c>
      <c r="D53" s="20"/>
      <c r="E53" s="20"/>
      <c r="F53" s="21">
        <f t="shared" si="0"/>
        <v>149</v>
      </c>
      <c r="G53" s="21">
        <f t="shared" si="0"/>
        <v>155.9</v>
      </c>
    </row>
    <row r="54" spans="1:7" ht="26.25" customHeight="1">
      <c r="A54" s="22" t="s">
        <v>43</v>
      </c>
      <c r="B54" s="23" t="s">
        <v>13</v>
      </c>
      <c r="C54" s="24" t="s">
        <v>23</v>
      </c>
      <c r="D54" s="24" t="s">
        <v>44</v>
      </c>
      <c r="E54" s="24"/>
      <c r="F54" s="32">
        <f t="shared" si="0"/>
        <v>149</v>
      </c>
      <c r="G54" s="32">
        <f t="shared" si="0"/>
        <v>155.9</v>
      </c>
    </row>
    <row r="55" spans="1:7" ht="30">
      <c r="A55" s="42" t="s">
        <v>78</v>
      </c>
      <c r="B55" s="15" t="s">
        <v>13</v>
      </c>
      <c r="C55" s="16" t="s">
        <v>23</v>
      </c>
      <c r="D55" s="16" t="s">
        <v>87</v>
      </c>
      <c r="E55" s="16" t="s">
        <v>79</v>
      </c>
      <c r="F55" s="31">
        <v>149</v>
      </c>
      <c r="G55" s="31">
        <v>155.9</v>
      </c>
    </row>
    <row r="56" spans="1:7" ht="15.75">
      <c r="A56" s="33" t="s">
        <v>29</v>
      </c>
      <c r="B56" s="9" t="s">
        <v>20</v>
      </c>
      <c r="C56" s="10"/>
      <c r="D56" s="11"/>
      <c r="E56" s="11"/>
      <c r="F56" s="12">
        <f>SUM(F65+F57+F62)</f>
        <v>7808</v>
      </c>
      <c r="G56" s="12">
        <f>SUM(G65+G57+G62)</f>
        <v>8169.1</v>
      </c>
    </row>
    <row r="57" spans="1:7" ht="13.5" customHeight="1">
      <c r="A57" s="29" t="s">
        <v>65</v>
      </c>
      <c r="B57" s="19" t="s">
        <v>20</v>
      </c>
      <c r="C57" s="19" t="s">
        <v>5</v>
      </c>
      <c r="D57" s="20"/>
      <c r="E57" s="20"/>
      <c r="F57" s="21">
        <f>F58+F60</f>
        <v>490</v>
      </c>
      <c r="G57" s="21">
        <f>G58+G60</f>
        <v>518</v>
      </c>
    </row>
    <row r="58" spans="1:7" ht="25.5">
      <c r="A58" s="28" t="s">
        <v>66</v>
      </c>
      <c r="B58" s="23" t="s">
        <v>20</v>
      </c>
      <c r="C58" s="23" t="s">
        <v>5</v>
      </c>
      <c r="D58" s="24" t="s">
        <v>67</v>
      </c>
      <c r="E58" s="24"/>
      <c r="F58" s="32">
        <f>F59</f>
        <v>490</v>
      </c>
      <c r="G58" s="32">
        <f>G59</f>
        <v>518</v>
      </c>
    </row>
    <row r="59" spans="1:7" ht="12.75">
      <c r="A59" s="44" t="s">
        <v>48</v>
      </c>
      <c r="B59" s="46" t="s">
        <v>20</v>
      </c>
      <c r="C59" s="46" t="s">
        <v>5</v>
      </c>
      <c r="D59" s="45" t="s">
        <v>67</v>
      </c>
      <c r="E59" s="45" t="s">
        <v>84</v>
      </c>
      <c r="F59" s="31">
        <v>490</v>
      </c>
      <c r="G59" s="31">
        <v>518</v>
      </c>
    </row>
    <row r="60" spans="1:7" s="4" customFormat="1" ht="25.5" hidden="1">
      <c r="A60" s="28" t="s">
        <v>98</v>
      </c>
      <c r="B60" s="61" t="s">
        <v>20</v>
      </c>
      <c r="C60" s="61" t="s">
        <v>5</v>
      </c>
      <c r="D60" s="60" t="s">
        <v>99</v>
      </c>
      <c r="E60" s="60"/>
      <c r="F60" s="32">
        <f>F61</f>
        <v>0</v>
      </c>
      <c r="G60" s="69"/>
    </row>
    <row r="61" spans="1:7" ht="12.75" hidden="1">
      <c r="A61" s="44" t="s">
        <v>48</v>
      </c>
      <c r="B61" s="46" t="s">
        <v>20</v>
      </c>
      <c r="C61" s="46" t="s">
        <v>5</v>
      </c>
      <c r="D61" s="45" t="s">
        <v>99</v>
      </c>
      <c r="E61" s="45" t="s">
        <v>84</v>
      </c>
      <c r="F61" s="31"/>
      <c r="G61" s="66"/>
    </row>
    <row r="62" spans="1:7" ht="13.5" customHeight="1">
      <c r="A62" s="29" t="s">
        <v>68</v>
      </c>
      <c r="B62" s="19" t="s">
        <v>20</v>
      </c>
      <c r="C62" s="19" t="s">
        <v>7</v>
      </c>
      <c r="D62" s="20"/>
      <c r="E62" s="20"/>
      <c r="F62" s="21">
        <f>SUM(F64)</f>
        <v>329.5</v>
      </c>
      <c r="G62" s="21">
        <f>SUM(G64)</f>
        <v>346</v>
      </c>
    </row>
    <row r="63" spans="1:7" ht="25.5">
      <c r="A63" s="28" t="s">
        <v>69</v>
      </c>
      <c r="B63" s="23" t="s">
        <v>20</v>
      </c>
      <c r="C63" s="23" t="s">
        <v>7</v>
      </c>
      <c r="D63" s="24" t="s">
        <v>70</v>
      </c>
      <c r="E63" s="24"/>
      <c r="F63" s="32">
        <f>SUM(F64)</f>
        <v>329.5</v>
      </c>
      <c r="G63" s="32">
        <f>SUM(G64)</f>
        <v>346</v>
      </c>
    </row>
    <row r="64" spans="1:7" ht="12.75">
      <c r="A64" s="26" t="s">
        <v>48</v>
      </c>
      <c r="B64" s="15" t="s">
        <v>20</v>
      </c>
      <c r="C64" s="15" t="s">
        <v>7</v>
      </c>
      <c r="D64" s="16" t="s">
        <v>70</v>
      </c>
      <c r="E64" s="16" t="s">
        <v>84</v>
      </c>
      <c r="F64" s="31">
        <v>329.5</v>
      </c>
      <c r="G64" s="31">
        <v>346</v>
      </c>
    </row>
    <row r="65" spans="1:7" ht="12.75">
      <c r="A65" s="29" t="s">
        <v>30</v>
      </c>
      <c r="B65" s="19" t="s">
        <v>20</v>
      </c>
      <c r="C65" s="19" t="s">
        <v>13</v>
      </c>
      <c r="D65" s="20"/>
      <c r="E65" s="20"/>
      <c r="F65" s="21">
        <f>SUM(F68+F70+F72+F74+F76+F66)</f>
        <v>6988.5</v>
      </c>
      <c r="G65" s="21">
        <f>SUM(G68+G70+G72+G74+G76+G66)</f>
        <v>7305.1</v>
      </c>
    </row>
    <row r="66" spans="1:7" ht="51" hidden="1">
      <c r="A66" s="30" t="s">
        <v>73</v>
      </c>
      <c r="B66" s="23" t="s">
        <v>20</v>
      </c>
      <c r="C66" s="23" t="s">
        <v>13</v>
      </c>
      <c r="D66" s="24" t="s">
        <v>71</v>
      </c>
      <c r="E66" s="24"/>
      <c r="F66" s="32">
        <f>SUM(F67)</f>
        <v>0</v>
      </c>
      <c r="G66" s="32">
        <f>SUM(G67)</f>
        <v>0</v>
      </c>
    </row>
    <row r="67" spans="1:7" ht="12.75" hidden="1">
      <c r="A67" s="26" t="s">
        <v>72</v>
      </c>
      <c r="B67" s="15" t="s">
        <v>20</v>
      </c>
      <c r="C67" s="15" t="s">
        <v>13</v>
      </c>
      <c r="D67" s="16" t="s">
        <v>71</v>
      </c>
      <c r="E67" s="16"/>
      <c r="F67" s="31"/>
      <c r="G67" s="31"/>
    </row>
    <row r="68" spans="1:7" ht="12.75">
      <c r="A68" s="30" t="s">
        <v>32</v>
      </c>
      <c r="B68" s="23" t="s">
        <v>20</v>
      </c>
      <c r="C68" s="23" t="s">
        <v>13</v>
      </c>
      <c r="D68" s="24" t="s">
        <v>31</v>
      </c>
      <c r="E68" s="24"/>
      <c r="F68" s="32">
        <f>SUM(F69)</f>
        <v>1121.1</v>
      </c>
      <c r="G68" s="32">
        <f>SUM(G69)</f>
        <v>1173.2</v>
      </c>
    </row>
    <row r="69" spans="1:7" ht="30">
      <c r="A69" s="42" t="s">
        <v>78</v>
      </c>
      <c r="B69" s="15" t="s">
        <v>20</v>
      </c>
      <c r="C69" s="15" t="s">
        <v>13</v>
      </c>
      <c r="D69" s="16" t="s">
        <v>31</v>
      </c>
      <c r="E69" s="16" t="s">
        <v>79</v>
      </c>
      <c r="F69" s="31">
        <v>1121.1</v>
      </c>
      <c r="G69" s="31">
        <v>1173.2</v>
      </c>
    </row>
    <row r="70" spans="1:7" ht="38.25">
      <c r="A70" s="30" t="s">
        <v>34</v>
      </c>
      <c r="B70" s="23" t="s">
        <v>20</v>
      </c>
      <c r="C70" s="23" t="s">
        <v>13</v>
      </c>
      <c r="D70" s="24" t="s">
        <v>33</v>
      </c>
      <c r="E70" s="24"/>
      <c r="F70" s="32">
        <f>SUM(F71)</f>
        <v>3540.5</v>
      </c>
      <c r="G70" s="32">
        <f>SUM(G71)</f>
        <v>3675.9</v>
      </c>
    </row>
    <row r="71" spans="1:7" ht="30">
      <c r="A71" s="42" t="s">
        <v>78</v>
      </c>
      <c r="B71" s="15" t="s">
        <v>20</v>
      </c>
      <c r="C71" s="15" t="s">
        <v>13</v>
      </c>
      <c r="D71" s="16" t="s">
        <v>33</v>
      </c>
      <c r="E71" s="16" t="s">
        <v>79</v>
      </c>
      <c r="F71" s="31">
        <v>3540.5</v>
      </c>
      <c r="G71" s="31">
        <v>3675.9</v>
      </c>
    </row>
    <row r="72" spans="1:7" ht="12.75">
      <c r="A72" s="30" t="s">
        <v>36</v>
      </c>
      <c r="B72" s="23" t="s">
        <v>20</v>
      </c>
      <c r="C72" s="23" t="s">
        <v>13</v>
      </c>
      <c r="D72" s="24" t="s">
        <v>35</v>
      </c>
      <c r="E72" s="24"/>
      <c r="F72" s="32">
        <f>SUM(F73)</f>
        <v>601.1</v>
      </c>
      <c r="G72" s="32">
        <f>SUM(G73)</f>
        <v>641.2</v>
      </c>
    </row>
    <row r="73" spans="1:7" ht="30">
      <c r="A73" s="42" t="s">
        <v>78</v>
      </c>
      <c r="B73" s="15" t="s">
        <v>20</v>
      </c>
      <c r="C73" s="15" t="s">
        <v>13</v>
      </c>
      <c r="D73" s="16" t="s">
        <v>35</v>
      </c>
      <c r="E73" s="16" t="s">
        <v>79</v>
      </c>
      <c r="F73" s="31">
        <v>601.1</v>
      </c>
      <c r="G73" s="31">
        <v>641.2</v>
      </c>
    </row>
    <row r="74" spans="1:7" ht="12.75">
      <c r="A74" s="30" t="s">
        <v>38</v>
      </c>
      <c r="B74" s="23" t="s">
        <v>20</v>
      </c>
      <c r="C74" s="23" t="s">
        <v>13</v>
      </c>
      <c r="D74" s="24" t="s">
        <v>37</v>
      </c>
      <c r="E74" s="24"/>
      <c r="F74" s="32">
        <f>SUM(F75)</f>
        <v>137.9</v>
      </c>
      <c r="G74" s="32">
        <f>SUM(G75)</f>
        <v>144.8</v>
      </c>
    </row>
    <row r="75" spans="1:7" ht="30">
      <c r="A75" s="42" t="s">
        <v>78</v>
      </c>
      <c r="B75" s="15" t="s">
        <v>20</v>
      </c>
      <c r="C75" s="15" t="s">
        <v>13</v>
      </c>
      <c r="D75" s="16" t="s">
        <v>37</v>
      </c>
      <c r="E75" s="16" t="s">
        <v>79</v>
      </c>
      <c r="F75" s="31">
        <v>137.9</v>
      </c>
      <c r="G75" s="31">
        <v>144.8</v>
      </c>
    </row>
    <row r="76" spans="1:7" ht="25.5">
      <c r="A76" s="30" t="s">
        <v>40</v>
      </c>
      <c r="B76" s="23" t="s">
        <v>20</v>
      </c>
      <c r="C76" s="23" t="s">
        <v>13</v>
      </c>
      <c r="D76" s="24" t="s">
        <v>39</v>
      </c>
      <c r="E76" s="24"/>
      <c r="F76" s="32">
        <f>SUM(F77)</f>
        <v>1587.9</v>
      </c>
      <c r="G76" s="32">
        <f>SUM(G77)</f>
        <v>1670</v>
      </c>
    </row>
    <row r="77" spans="1:7" ht="30">
      <c r="A77" s="42" t="s">
        <v>78</v>
      </c>
      <c r="B77" s="15" t="s">
        <v>20</v>
      </c>
      <c r="C77" s="15" t="s">
        <v>13</v>
      </c>
      <c r="D77" s="16" t="s">
        <v>39</v>
      </c>
      <c r="E77" s="16" t="s">
        <v>79</v>
      </c>
      <c r="F77" s="31">
        <f>84.4+706+797.5</f>
        <v>1587.9</v>
      </c>
      <c r="G77" s="31">
        <f>88+706+876</f>
        <v>1670</v>
      </c>
    </row>
    <row r="78" spans="1:7" ht="15.75">
      <c r="A78" s="33" t="s">
        <v>52</v>
      </c>
      <c r="B78" s="9" t="s">
        <v>53</v>
      </c>
      <c r="C78" s="9"/>
      <c r="D78" s="11"/>
      <c r="E78" s="11"/>
      <c r="F78" s="12">
        <f>SUM(F80)</f>
        <v>93</v>
      </c>
      <c r="G78" s="12">
        <f>SUM(G80)</f>
        <v>93</v>
      </c>
    </row>
    <row r="79" spans="1:7" ht="12.75">
      <c r="A79" s="29" t="s">
        <v>54</v>
      </c>
      <c r="B79" s="19" t="s">
        <v>53</v>
      </c>
      <c r="C79" s="19" t="s">
        <v>5</v>
      </c>
      <c r="D79" s="20"/>
      <c r="E79" s="20"/>
      <c r="F79" s="21">
        <f>SUM(F80)</f>
        <v>93</v>
      </c>
      <c r="G79" s="21">
        <f>SUM(G80)</f>
        <v>93</v>
      </c>
    </row>
    <row r="80" spans="1:7" s="4" customFormat="1" ht="25.5">
      <c r="A80" s="30" t="s">
        <v>55</v>
      </c>
      <c r="B80" s="23" t="s">
        <v>53</v>
      </c>
      <c r="C80" s="23" t="s">
        <v>5</v>
      </c>
      <c r="D80" s="24" t="s">
        <v>56</v>
      </c>
      <c r="E80" s="24"/>
      <c r="F80" s="32">
        <f>SUM(F81)</f>
        <v>93</v>
      </c>
      <c r="G80" s="32">
        <f>SUM(G81)</f>
        <v>93</v>
      </c>
    </row>
    <row r="81" spans="1:7" ht="26.25" customHeight="1">
      <c r="A81" s="47" t="s">
        <v>88</v>
      </c>
      <c r="B81" s="15" t="s">
        <v>53</v>
      </c>
      <c r="C81" s="15" t="s">
        <v>5</v>
      </c>
      <c r="D81" s="16" t="s">
        <v>56</v>
      </c>
      <c r="E81" s="16" t="s">
        <v>89</v>
      </c>
      <c r="F81" s="31">
        <v>93</v>
      </c>
      <c r="G81" s="66">
        <v>93</v>
      </c>
    </row>
    <row r="82" spans="1:7" ht="15.75">
      <c r="A82" s="62" t="s">
        <v>49</v>
      </c>
      <c r="B82" s="63"/>
      <c r="C82" s="63"/>
      <c r="D82" s="63"/>
      <c r="E82" s="64"/>
      <c r="F82" s="39">
        <f>SUM(F15+F46+F52+F56+F78)</f>
        <v>11098.2</v>
      </c>
      <c r="G82" s="37">
        <f>SUM(G15+G46+G52+G56+G78)</f>
        <v>11472.6</v>
      </c>
    </row>
  </sheetData>
  <sheetProtection/>
  <mergeCells count="10">
    <mergeCell ref="A1:G1"/>
    <mergeCell ref="A2:G2"/>
    <mergeCell ref="A5:G5"/>
    <mergeCell ref="A6:G6"/>
    <mergeCell ref="A10:G10"/>
    <mergeCell ref="A11:G11"/>
    <mergeCell ref="B7:G7"/>
    <mergeCell ref="A3:G3"/>
    <mergeCell ref="A4:G4"/>
    <mergeCell ref="A9:G9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2013-09-25T13:32:06Z</cp:lastPrinted>
  <dcterms:created xsi:type="dcterms:W3CDTF">2008-11-27T06:46:34Z</dcterms:created>
  <dcterms:modified xsi:type="dcterms:W3CDTF">2013-09-25T13:34:06Z</dcterms:modified>
  <cp:category/>
  <cp:version/>
  <cp:contentType/>
  <cp:contentStatus/>
</cp:coreProperties>
</file>