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1"/>
  </bookViews>
  <sheets>
    <sheet name="2014" sheetId="1" r:id="rId1"/>
    <sheet name="2014-2015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<sst xmlns="http://schemas.openxmlformats.org/spreadsheetml/2006/main" count="697" uniqueCount="168">
  <si>
    <t>тыс.руб.</t>
  </si>
  <si>
    <t xml:space="preserve">Рз </t>
  </si>
  <si>
    <t>ПЗ</t>
  </si>
  <si>
    <t>ЦСР</t>
  </si>
  <si>
    <t>ВР</t>
  </si>
  <si>
    <t>01</t>
  </si>
  <si>
    <t>Общегосударственные вопросы</t>
  </si>
  <si>
    <t>02</t>
  </si>
  <si>
    <t>Функционирование высшего должностного лица субъекта РФ и органа местного самоуправления</t>
  </si>
  <si>
    <t>0020300</t>
  </si>
  <si>
    <t>Глава муниципального образования</t>
  </si>
  <si>
    <t>Выполнение функций органами местного самоуправления</t>
  </si>
  <si>
    <t>0700500</t>
  </si>
  <si>
    <t>03</t>
  </si>
  <si>
    <t>04</t>
  </si>
  <si>
    <t>Функционирование Правительства РФ, высших исполнительных органов исполнительной власти субъектов РФ, местных администраций</t>
  </si>
  <si>
    <t>0020400</t>
  </si>
  <si>
    <t>0020800</t>
  </si>
  <si>
    <t>05</t>
  </si>
  <si>
    <t>Резервные фонды</t>
  </si>
  <si>
    <t>Резервные фонды  местных администраций</t>
  </si>
  <si>
    <t>14</t>
  </si>
  <si>
    <t>НАЦИОНАЛЬНАЯ ОБОРОНА</t>
  </si>
  <si>
    <t>Мобилизационная и вневойсковая подготовка</t>
  </si>
  <si>
    <t>0013600</t>
  </si>
  <si>
    <t xml:space="preserve">НАЦИОНАЛЬНАЯ  БЕЗОПАСНОСТЬ  И  ПРАВООХРАНИТЕЛЬНАЯ  ДЕЯТЕЛЬНОСТЬ </t>
  </si>
  <si>
    <t>ЖИЛИЩНО-КОММУНАЛЬНОЕ ХОЗЯЙСТВО</t>
  </si>
  <si>
    <t>Благоустройство</t>
  </si>
  <si>
    <t>6000100</t>
  </si>
  <si>
    <t>6000200</t>
  </si>
  <si>
    <t>Строительство и содержание автодорог и инженерных сооружений на них в границах городских округов и поселений в рамках благоустройства</t>
  </si>
  <si>
    <t>6000300</t>
  </si>
  <si>
    <t>6000400</t>
  </si>
  <si>
    <t>6000500</t>
  </si>
  <si>
    <t>к решению Собрания депутатов</t>
  </si>
  <si>
    <t>Другие вопросы в области национальной безопасности и правоохранительной деятельности</t>
  </si>
  <si>
    <t>Сумма</t>
  </si>
  <si>
    <t xml:space="preserve">Наименование </t>
  </si>
  <si>
    <t>11</t>
  </si>
  <si>
    <t>Иные межбюджетные трансферты</t>
  </si>
  <si>
    <t>ВСЕГО расходов</t>
  </si>
  <si>
    <t xml:space="preserve">Распределение расходов бюджета поселения </t>
  </si>
  <si>
    <t>городского поселения "Пушкиногорье"</t>
  </si>
  <si>
    <t>СОЦИАЛЬНАЯ ПОЛИТИКА</t>
  </si>
  <si>
    <t>10</t>
  </si>
  <si>
    <t>Пенсионное обеспечение</t>
  </si>
  <si>
    <t>4910100</t>
  </si>
  <si>
    <t>"О бюджете муниципального образования</t>
  </si>
  <si>
    <t>по разделам, подразделам, целевым статьям расходов, видам расходов</t>
  </si>
  <si>
    <t>Центральный аппарат (средства из резервного фонда поселения на осуществление дополнительных расходов)</t>
  </si>
  <si>
    <t>0020401</t>
  </si>
  <si>
    <t>Межбюджетные трансферты на решение вопросов в части содержания специалистов</t>
  </si>
  <si>
    <t>5210603</t>
  </si>
  <si>
    <t>Обеспечение деятельности финансовых, налоговых и таможенных органов и органов финансового (бюджетного) надзора</t>
  </si>
  <si>
    <t>06</t>
  </si>
  <si>
    <t>Жилищное хозяйство</t>
  </si>
  <si>
    <t>Коммунальное хозяйство</t>
  </si>
  <si>
    <t>5210602</t>
  </si>
  <si>
    <t>5227100</t>
  </si>
  <si>
    <t>Субсидии юридическим лицам</t>
  </si>
  <si>
    <t>Субсидия на финансирование областной адресной программы "Комплексные мероприятия по содержанию и благоустройству воинских захоронений на территории Псковской области на 2012-2013 годы"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</si>
  <si>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</si>
  <si>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</si>
  <si>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</si>
  <si>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</si>
  <si>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Прочая закупка товаров, работ и услуг для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</si>
  <si>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</si>
  <si>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</si>
  <si>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</si>
  <si>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</si>
  <si>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</si>
  <si>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540</t>
  </si>
  <si>
    <t>Резервные средства</t>
  </si>
  <si>
    <t>870</t>
  </si>
  <si>
    <t>247000</t>
  </si>
  <si>
    <t>Пособия и компенсации гражданам и иные социальные выплаты, кроме публичных нормативных обязательств</t>
  </si>
  <si>
    <t>321</t>
  </si>
  <si>
    <t>Закупка товаров, работ, услуг в сфере информационно-коммуникационных технологий</t>
  </si>
  <si>
    <t>242</t>
  </si>
  <si>
    <t>Иные выплаты населению</t>
  </si>
  <si>
    <t>360</t>
  </si>
  <si>
    <t>Дугие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</si>
  <si>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</si>
  <si>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</si>
  <si>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</si>
  <si>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Межбюджетные трансферты на решение вопросов в части ремонтов придомовых территорий</t>
  </si>
  <si>
    <t>5210604</t>
  </si>
  <si>
    <t>РЗ</t>
  </si>
  <si>
    <t>Приложение № 8</t>
  </si>
  <si>
    <t>Приложение № 7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</si>
  <si>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</si>
  <si>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</si>
  <si>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800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</si>
  <si>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</si>
  <si>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</si>
  <si>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</si>
  <si>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Социальное обеспечение и иные выплаты населению</t>
  </si>
  <si>
    <t>300</t>
  </si>
  <si>
    <t>Межбюджетные трансферты</t>
  </si>
  <si>
    <t>500</t>
  </si>
  <si>
    <t>НАЦИОНАЛЬНАЯ ЭКОНОМИКА</t>
  </si>
  <si>
    <t>Дорожное хозяйство</t>
  </si>
  <si>
    <t>09</t>
  </si>
  <si>
    <t>5210608</t>
  </si>
  <si>
    <t>3500200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</si>
  <si>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</si>
  <si>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</si>
  <si>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Мероприятия в области коммунального хозяйства</t>
  </si>
  <si>
    <t>3510500</t>
  </si>
  <si>
    <t>Прочая закупка товаров, работ и услуг для государственных (муниципальных) нужд, в т. ч. "Народная программа"-693т.р</t>
  </si>
  <si>
    <t>на 2014 год</t>
  </si>
  <si>
    <t>"Пушкиногорье" на 2014 год</t>
  </si>
  <si>
    <t>и плановый период 2015-2016гг."</t>
  </si>
  <si>
    <t>на 2015-2016гг.</t>
  </si>
  <si>
    <t xml:space="preserve">Расходы на выплаты по оплате труда и обеспечение функций аппарата исполнительных органов местного самоуправления поселения  в рамках непрограммного направления деятельности "Обеспечение функционирования органов местного самоуправления поселения" </t>
  </si>
  <si>
    <t>Расходы на выплаты по оплате труда и обеспечение функций органов местного самоуправления по Главе местной администрации в рамках непрограммного направления деятельности "Обеспечение функционирования органов местного самоуправления поселения"</t>
  </si>
  <si>
    <t>Резервные фонды местных администраций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</si>
  <si>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Межбюджетные трансферты на решение вопросов в части содержания специалистов в рамках непрограммного направления деятельности "Обеспечение функционирования органов местного самоуправления поселения"</t>
  </si>
  <si>
    <t>Осуществление первичного воинского учета на территориях, где отсутствуют военные комиссариатыв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</si>
  <si>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Расходы на реализацию других функций, связанных с обеспечением национальной безопасности и правоохранительной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</si>
  <si>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</si>
  <si>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Капитальный ремонт государственного жилищного фонда субъектов Российской Федерации и муниципального жилищного фонда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</si>
  <si>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Межбюджетные трансферты на решение вопросов в части содержания объектов водоснабжения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</si>
  <si>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Расходы на уличное освещение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</si>
  <si>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Расходы на озеленение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</si>
  <si>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Расходы на организацию и содержание мест захоронений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</si>
  <si>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Расходы на прочие мероприятия по благоустройству городских округов и поселений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</si>
  <si>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Доплаты к пенсиям государственных служащих субъектов РФ и муниципальных служащих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</si>
  <si>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75 2 7017</t>
  </si>
  <si>
    <t>75 7 7017</t>
  </si>
  <si>
    <t>85 1 7071</t>
  </si>
  <si>
    <t>75 5 7017</t>
  </si>
  <si>
    <t>85 1 5118</t>
  </si>
  <si>
    <t>85 1 7034</t>
  </si>
  <si>
    <t>85 1 7035</t>
  </si>
  <si>
    <t>85 1 7036</t>
  </si>
  <si>
    <t>85 1 7037</t>
  </si>
  <si>
    <t>85 1 7038</t>
  </si>
  <si>
    <t>85 1 7039</t>
  </si>
  <si>
    <t>85 1 7040</t>
  </si>
  <si>
    <t>85 1 7041</t>
  </si>
  <si>
    <t>85 1 7042</t>
  </si>
  <si>
    <t>"О внесении изменений  в Решение Собрания</t>
  </si>
  <si>
    <t>депутатов № 155 от 25.12.2013г.</t>
  </si>
  <si>
    <t>Другие вопросы в области национальной экономики</t>
  </si>
  <si>
    <t>12</t>
  </si>
  <si>
    <t>Межбюджетные трансферты на решение вопросов в части расходов на реализацию документов территориального планирования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</si>
  <si>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85 5 7051</t>
  </si>
  <si>
    <t>КУЛЬТУРА, КИНЕМАТОГРАФИЯ И СМИ</t>
  </si>
  <si>
    <t>08</t>
  </si>
  <si>
    <t>Культура</t>
  </si>
  <si>
    <t>Межбюджетные трансферты на решение вопросов в части организации досуга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</si>
  <si>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</si>
  <si>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</si>
  <si>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Расходы на выплаты по оплате труда и обеспечение функций органов местного самоуправления по председателю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</si>
  <si>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>75 3 7017</t>
  </si>
  <si>
    <t xml:space="preserve">Расходы на выплаты по оплате труда и обеспечение функций органов местного самоуправления по обеспечению деятельности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</si>
  <si>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>75 4 7017</t>
  </si>
  <si>
    <t>Оценка недвижимости, признание прав и регулирование отношений по государственной и муниципальной собственности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</si>
  <si>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85 1 7020</t>
  </si>
  <si>
    <t>Содержание автомобильных дорог и инженерных сооружений на них в границах поселений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</si>
  <si>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85 5 7047</t>
  </si>
  <si>
    <t>Межбюджетные трансферты на решение вопросов местного значения по теплоснабжению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</si>
  <si>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85 5 7054</t>
  </si>
  <si>
    <t>Выполнение других обязательств государства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</si>
  <si>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85 1 7048</t>
  </si>
  <si>
    <t>№ 183 от 27.11.2014г.</t>
  </si>
  <si>
    <t>№183  от 27.03.2014г.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</si>
</sst>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0.0"/>
    <numFmt numFmtId="174" formatCode="_-* #,##0.0\ _₽_-;\-* #,##0.0\ _₽_-;_-* &quot;-&quot;?\ _₽_-;_-@_-"/>
  </numFmts>
  <fonts count="58">
    <font>
      <sz val="10"/>
      <name val="Arial Cyr"/>
      <family val="0"/>
    </font>
    <font>
      <sz val="10"/>
      <color indexed="8"/>
      <name val="Arial Cyr"/>
      <family val="0"/>
    </font>
    <font>
      <b/>
      <sz val="13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2"/>
      <color indexed="8"/>
      <name val="Arial"/>
      <family val="2"/>
    </font>
    <font>
      <sz val="12"/>
      <name val="Arial Cyr"/>
      <family val="0"/>
    </font>
    <font>
      <sz val="11"/>
      <color indexed="8"/>
      <name val="Arial"/>
      <family val="2"/>
    </font>
    <font>
      <sz val="12"/>
      <color indexed="12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8"/>
      <color indexed="8"/>
      <name val="Arial Cyr"/>
      <family val="0"/>
    </font>
    <font>
      <sz val="11"/>
      <color indexed="8"/>
      <name val="TimesNewRomanPSMT"/>
      <family val="0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44" fontId="2" fillId="0" borderId="0" xfId="42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172" fontId="4" fillId="34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4" fillId="34" borderId="10" xfId="0" applyNumberFormat="1" applyFont="1" applyFill="1" applyBorder="1" applyAlignment="1">
      <alignment vertical="justify" wrapText="1"/>
    </xf>
    <xf numFmtId="172" fontId="1" fillId="35" borderId="10" xfId="0" applyNumberFormat="1" applyFont="1" applyFill="1" applyBorder="1" applyAlignment="1">
      <alignment horizontal="center" vertical="center"/>
    </xf>
    <xf numFmtId="172" fontId="3" fillId="35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/>
    </xf>
    <xf numFmtId="172" fontId="5" fillId="35" borderId="10" xfId="0" applyNumberFormat="1" applyFont="1" applyFill="1" applyBorder="1" applyAlignment="1">
      <alignment horizontal="center" vertical="center"/>
    </xf>
    <xf numFmtId="172" fontId="5" fillId="35" borderId="10" xfId="0" applyNumberFormat="1" applyFont="1" applyFill="1" applyBorder="1" applyAlignment="1">
      <alignment/>
    </xf>
    <xf numFmtId="0" fontId="13" fillId="0" borderId="10" xfId="0" applyFont="1" applyBorder="1" applyAlignment="1">
      <alignment wrapText="1"/>
    </xf>
    <xf numFmtId="49" fontId="1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172" fontId="1" fillId="0" borderId="0" xfId="0" applyNumberFormat="1" applyFont="1" applyAlignment="1">
      <alignment/>
    </xf>
    <xf numFmtId="0" fontId="1" fillId="35" borderId="0" xfId="0" applyFont="1" applyFill="1" applyAlignment="1">
      <alignment/>
    </xf>
    <xf numFmtId="49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172" fontId="12" fillId="35" borderId="10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left" vertical="justify" wrapText="1"/>
    </xf>
    <xf numFmtId="0" fontId="3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justify" wrapText="1"/>
    </xf>
    <xf numFmtId="0" fontId="17" fillId="0" borderId="10" xfId="0" applyFont="1" applyBorder="1" applyAlignment="1">
      <alignment wrapText="1"/>
    </xf>
    <xf numFmtId="49" fontId="18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172" fontId="18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 wrapText="1"/>
    </xf>
    <xf numFmtId="0" fontId="17" fillId="0" borderId="10" xfId="0" applyFont="1" applyBorder="1" applyAlignment="1">
      <alignment/>
    </xf>
    <xf numFmtId="0" fontId="13" fillId="0" borderId="10" xfId="0" applyFont="1" applyBorder="1" applyAlignment="1">
      <alignment/>
    </xf>
    <xf numFmtId="49" fontId="1" fillId="0" borderId="10" xfId="0" applyNumberFormat="1" applyFont="1" applyBorder="1" applyAlignment="1">
      <alignment vertical="justify" wrapText="1"/>
    </xf>
    <xf numFmtId="0" fontId="12" fillId="0" borderId="10" xfId="0" applyFont="1" applyBorder="1" applyAlignment="1">
      <alignment vertical="justify" wrapText="1"/>
    </xf>
    <xf numFmtId="0" fontId="0" fillId="0" borderId="10" xfId="0" applyFont="1" applyBorder="1" applyAlignment="1">
      <alignment horizontal="left" wrapText="1"/>
    </xf>
    <xf numFmtId="0" fontId="16" fillId="35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vertical="justify" wrapText="1"/>
    </xf>
    <xf numFmtId="0" fontId="3" fillId="35" borderId="10" xfId="0" applyFont="1" applyFill="1" applyBorder="1" applyAlignment="1">
      <alignment horizontal="left" vertical="justify" wrapText="1"/>
    </xf>
    <xf numFmtId="172" fontId="18" fillId="35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wrapText="1"/>
    </xf>
    <xf numFmtId="0" fontId="4" fillId="0" borderId="0" xfId="0" applyFont="1" applyAlignment="1">
      <alignment/>
    </xf>
    <xf numFmtId="49" fontId="18" fillId="35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justify" wrapText="1"/>
    </xf>
    <xf numFmtId="173" fontId="5" fillId="33" borderId="10" xfId="0" applyNumberFormat="1" applyFont="1" applyFill="1" applyBorder="1" applyAlignment="1">
      <alignment horizontal="center" vertical="center"/>
    </xf>
    <xf numFmtId="173" fontId="4" fillId="34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center"/>
    </xf>
    <xf numFmtId="173" fontId="3" fillId="35" borderId="10" xfId="0" applyNumberFormat="1" applyFont="1" applyFill="1" applyBorder="1" applyAlignment="1">
      <alignment horizontal="center" vertical="center"/>
    </xf>
    <xf numFmtId="173" fontId="1" fillId="35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20" fillId="0" borderId="0" xfId="0" applyFont="1" applyAlignment="1">
      <alignment/>
    </xf>
    <xf numFmtId="0" fontId="21" fillId="34" borderId="10" xfId="0" applyFont="1" applyFill="1" applyBorder="1" applyAlignment="1">
      <alignment horizontal="left" wrapText="1"/>
    </xf>
    <xf numFmtId="172" fontId="5" fillId="33" borderId="10" xfId="0" applyNumberFormat="1" applyFont="1" applyFill="1" applyBorder="1" applyAlignment="1">
      <alignment horizontal="left" vertical="center"/>
    </xf>
    <xf numFmtId="0" fontId="22" fillId="34" borderId="10" xfId="0" applyFont="1" applyFill="1" applyBorder="1" applyAlignment="1">
      <alignment wrapText="1"/>
    </xf>
    <xf numFmtId="0" fontId="16" fillId="0" borderId="10" xfId="0" applyFont="1" applyBorder="1" applyAlignment="1">
      <alignment wrapText="1"/>
    </xf>
    <xf numFmtId="0" fontId="14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" fillId="35" borderId="0" xfId="0" applyFont="1" applyFill="1" applyAlignment="1">
      <alignment wrapText="1"/>
    </xf>
    <xf numFmtId="0" fontId="0" fillId="35" borderId="0" xfId="0" applyFont="1" applyFill="1" applyAlignment="1">
      <alignment wrapText="1"/>
    </xf>
    <xf numFmtId="0" fontId="4" fillId="0" borderId="0" xfId="0" applyFont="1" applyAlignment="1">
      <alignment wrapText="1"/>
    </xf>
    <xf numFmtId="49" fontId="5" fillId="0" borderId="11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vertical="center" wrapText="1"/>
    </xf>
    <xf numFmtId="49" fontId="5" fillId="0" borderId="13" xfId="0" applyNumberFormat="1" applyFont="1" applyBorder="1" applyAlignment="1">
      <alignment vertical="center" wrapText="1"/>
    </xf>
    <xf numFmtId="172" fontId="4" fillId="34" borderId="10" xfId="0" applyNumberFormat="1" applyFont="1" applyFill="1" applyBorder="1" applyAlignment="1">
      <alignment horizontal="left" vertical="center"/>
    </xf>
    <xf numFmtId="172" fontId="3" fillId="0" borderId="10" xfId="0" applyNumberFormat="1" applyFont="1" applyBorder="1" applyAlignment="1">
      <alignment horizontal="left" vertical="center"/>
    </xf>
    <xf numFmtId="172" fontId="18" fillId="0" borderId="10" xfId="0" applyNumberFormat="1" applyFont="1" applyBorder="1" applyAlignment="1">
      <alignment horizontal="left" vertical="center"/>
    </xf>
    <xf numFmtId="172" fontId="12" fillId="35" borderId="10" xfId="0" applyNumberFormat="1" applyFont="1" applyFill="1" applyBorder="1" applyAlignment="1">
      <alignment horizontal="left" vertical="center"/>
    </xf>
    <xf numFmtId="172" fontId="18" fillId="35" borderId="10" xfId="0" applyNumberFormat="1" applyFont="1" applyFill="1" applyBorder="1" applyAlignment="1">
      <alignment horizontal="left" vertical="center"/>
    </xf>
    <xf numFmtId="172" fontId="4" fillId="33" borderId="10" xfId="0" applyNumberFormat="1" applyFont="1" applyFill="1" applyBorder="1" applyAlignment="1">
      <alignment horizontal="left" vertical="center"/>
    </xf>
    <xf numFmtId="172" fontId="3" fillId="35" borderId="10" xfId="0" applyNumberFormat="1" applyFont="1" applyFill="1" applyBorder="1" applyAlignment="1">
      <alignment horizontal="left" vertical="center"/>
    </xf>
    <xf numFmtId="172" fontId="1" fillId="35" borderId="10" xfId="0" applyNumberFormat="1" applyFont="1" applyFill="1" applyBorder="1" applyAlignment="1">
      <alignment horizontal="left" vertical="center"/>
    </xf>
    <xf numFmtId="172" fontId="5" fillId="35" borderId="1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18" fillId="35" borderId="0" xfId="0" applyFont="1" applyFill="1" applyAlignment="1">
      <alignment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8" fillId="0" borderId="0" xfId="0" applyFont="1" applyAlignment="1">
      <alignment/>
    </xf>
    <xf numFmtId="0" fontId="10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1;&#1070;&#1044;&#1046;&#1045;&#1058;&#1067;%202014\&#1044;&#1086;&#1093;&#1086;&#1076;&#1099;%20&#1080;%20&#1088;&#1072;&#1089;&#1093;&#1086;&#1076;&#1099;%202015-2016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уш+"/>
      <sheetName val="Велье+"/>
      <sheetName val="Новг+"/>
      <sheetName val="Пол+"/>
      <sheetName val="Итого+"/>
      <sheetName val="Пушкиногорье"/>
      <sheetName val="Велье"/>
      <sheetName val="Новгородка"/>
      <sheetName val="Поляне"/>
      <sheetName val="Итого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zoomScalePageLayoutView="0" workbookViewId="0" topLeftCell="A1">
      <selection activeCell="A4" sqref="A4:F4"/>
    </sheetView>
  </sheetViews>
  <sheetFormatPr defaultColWidth="9.00390625" defaultRowHeight="12.75"/>
  <cols>
    <col min="1" max="1" width="66.875" style="1" customWidth="1"/>
    <col min="2" max="2" width="5.25390625" style="1" customWidth="1"/>
    <col min="3" max="3" width="9.625" style="1" customWidth="1"/>
    <col min="4" max="4" width="9.875" style="1" customWidth="1"/>
    <col min="5" max="5" width="5.625" style="1" customWidth="1"/>
    <col min="6" max="6" width="13.25390625" style="1" customWidth="1"/>
    <col min="7" max="16384" width="9.125" style="1" customWidth="1"/>
  </cols>
  <sheetData>
    <row r="1" spans="1:6" ht="12.75" customHeight="1">
      <c r="A1" s="116" t="s">
        <v>89</v>
      </c>
      <c r="B1" s="116"/>
      <c r="C1" s="116"/>
      <c r="D1" s="116"/>
      <c r="E1" s="116"/>
      <c r="F1" s="116"/>
    </row>
    <row r="2" spans="1:6" ht="14.25" customHeight="1">
      <c r="A2" s="115" t="s">
        <v>34</v>
      </c>
      <c r="B2" s="115"/>
      <c r="C2" s="115"/>
      <c r="D2" s="115"/>
      <c r="E2" s="115"/>
      <c r="F2" s="115"/>
    </row>
    <row r="3" spans="1:6" ht="14.25" customHeight="1">
      <c r="A3" s="115" t="s">
        <v>42</v>
      </c>
      <c r="B3" s="115"/>
      <c r="C3" s="117"/>
      <c r="D3" s="117"/>
      <c r="E3" s="117"/>
      <c r="F3" s="117"/>
    </row>
    <row r="4" spans="1:8" s="83" customFormat="1" ht="15">
      <c r="A4" s="118" t="s">
        <v>166</v>
      </c>
      <c r="B4" s="118"/>
      <c r="C4" s="118"/>
      <c r="D4" s="118"/>
      <c r="E4" s="118"/>
      <c r="F4" s="118"/>
      <c r="G4" s="84"/>
      <c r="H4" s="84"/>
    </row>
    <row r="5" spans="1:8" s="83" customFormat="1" ht="15">
      <c r="A5" s="115" t="s">
        <v>142</v>
      </c>
      <c r="B5" s="115"/>
      <c r="C5" s="115"/>
      <c r="D5" s="115"/>
      <c r="E5" s="115"/>
      <c r="F5" s="115"/>
      <c r="G5" s="85"/>
      <c r="H5" s="85"/>
    </row>
    <row r="6" spans="1:8" s="83" customFormat="1" ht="15">
      <c r="A6" s="119" t="s">
        <v>143</v>
      </c>
      <c r="B6" s="119"/>
      <c r="C6" s="119"/>
      <c r="D6" s="119"/>
      <c r="E6" s="119"/>
      <c r="F6" s="119"/>
      <c r="G6" s="86"/>
      <c r="H6" s="86"/>
    </row>
    <row r="7" spans="1:6" ht="14.25" customHeight="1">
      <c r="A7" s="115" t="s">
        <v>47</v>
      </c>
      <c r="B7" s="115"/>
      <c r="C7" s="115"/>
      <c r="D7" s="115"/>
      <c r="E7" s="115"/>
      <c r="F7" s="115"/>
    </row>
    <row r="8" spans="1:6" ht="15">
      <c r="A8" s="115" t="s">
        <v>111</v>
      </c>
      <c r="B8" s="115"/>
      <c r="C8" s="115"/>
      <c r="D8" s="115"/>
      <c r="E8" s="115"/>
      <c r="F8" s="115"/>
    </row>
    <row r="9" spans="1:6" ht="15">
      <c r="A9" s="5"/>
      <c r="B9" s="115" t="s">
        <v>112</v>
      </c>
      <c r="C9" s="115"/>
      <c r="D9" s="115"/>
      <c r="E9" s="115"/>
      <c r="F9" s="115"/>
    </row>
    <row r="10" spans="1:6" ht="15">
      <c r="A10" s="5"/>
      <c r="B10" s="5"/>
      <c r="C10" s="5"/>
      <c r="D10" s="5"/>
      <c r="E10" s="5"/>
      <c r="F10" s="5"/>
    </row>
    <row r="11" spans="1:6" ht="15.75">
      <c r="A11" s="114" t="s">
        <v>41</v>
      </c>
      <c r="B11" s="114"/>
      <c r="C11" s="114"/>
      <c r="D11" s="114"/>
      <c r="E11" s="114"/>
      <c r="F11" s="114"/>
    </row>
    <row r="12" spans="1:6" ht="12.75" customHeight="1">
      <c r="A12" s="114" t="s">
        <v>48</v>
      </c>
      <c r="B12" s="114"/>
      <c r="C12" s="114"/>
      <c r="D12" s="114"/>
      <c r="E12" s="114"/>
      <c r="F12" s="114"/>
    </row>
    <row r="13" spans="1:6" ht="12.75" customHeight="1">
      <c r="A13" s="114" t="s">
        <v>110</v>
      </c>
      <c r="B13" s="114"/>
      <c r="C13" s="114"/>
      <c r="D13" s="114"/>
      <c r="E13" s="114"/>
      <c r="F13" s="114"/>
    </row>
    <row r="14" spans="1:5" ht="12.75" customHeight="1">
      <c r="A14" s="2"/>
      <c r="B14" s="2"/>
      <c r="C14" s="2"/>
      <c r="D14" s="2"/>
      <c r="E14" s="2"/>
    </row>
    <row r="15" spans="5:6" ht="12.75">
      <c r="E15" s="3"/>
      <c r="F15" s="3" t="s">
        <v>0</v>
      </c>
    </row>
    <row r="16" spans="1:6" ht="17.25" customHeight="1">
      <c r="A16" s="6" t="s">
        <v>37</v>
      </c>
      <c r="B16" s="6" t="s">
        <v>87</v>
      </c>
      <c r="C16" s="7" t="s">
        <v>2</v>
      </c>
      <c r="D16" s="6" t="s">
        <v>3</v>
      </c>
      <c r="E16" s="6" t="s">
        <v>4</v>
      </c>
      <c r="F16" s="6" t="s">
        <v>36</v>
      </c>
    </row>
    <row r="17" spans="1:6" ht="15.75">
      <c r="A17" s="48" t="s">
        <v>6</v>
      </c>
      <c r="B17" s="8" t="s">
        <v>5</v>
      </c>
      <c r="C17" s="9"/>
      <c r="D17" s="10"/>
      <c r="E17" s="10"/>
      <c r="F17" s="88">
        <f>SUM(F23+F32+F35+F18)</f>
        <v>4262.83</v>
      </c>
    </row>
    <row r="18" spans="1:6" s="91" customFormat="1" ht="39.75" customHeight="1">
      <c r="A18" s="49" t="s">
        <v>153</v>
      </c>
      <c r="B18" s="18" t="s">
        <v>5</v>
      </c>
      <c r="C18" s="18" t="s">
        <v>13</v>
      </c>
      <c r="D18" s="18"/>
      <c r="E18" s="18"/>
      <c r="F18" s="102">
        <f>SUM(F19)+F21</f>
        <v>23</v>
      </c>
    </row>
    <row r="19" spans="1:6" s="92" customFormat="1" ht="63.75">
      <c r="A19" s="53" t="s">
        <v>154</v>
      </c>
      <c r="B19" s="21" t="s">
        <v>5</v>
      </c>
      <c r="C19" s="21" t="s">
        <v>13</v>
      </c>
      <c r="D19" s="21" t="s">
        <v>155</v>
      </c>
      <c r="E19" s="21"/>
      <c r="F19" s="103">
        <f>F20</f>
        <v>7.4</v>
      </c>
    </row>
    <row r="20" spans="1:6" s="92" customFormat="1" ht="51.75" customHeight="1">
      <c r="A20" s="54" t="s">
        <v>90</v>
      </c>
      <c r="B20" s="56" t="s">
        <v>5</v>
      </c>
      <c r="C20" s="56" t="s">
        <v>13</v>
      </c>
      <c r="D20" s="56" t="s">
        <v>155</v>
      </c>
      <c r="E20" s="56" t="s">
        <v>91</v>
      </c>
      <c r="F20" s="104">
        <v>7.4</v>
      </c>
    </row>
    <row r="21" spans="1:6" s="92" customFormat="1" ht="66.75" customHeight="1">
      <c r="A21" s="53" t="s">
        <v>156</v>
      </c>
      <c r="B21" s="21" t="s">
        <v>5</v>
      </c>
      <c r="C21" s="21" t="s">
        <v>13</v>
      </c>
      <c r="D21" s="21" t="s">
        <v>157</v>
      </c>
      <c r="E21" s="21"/>
      <c r="F21" s="103">
        <f>F22</f>
        <v>15.6</v>
      </c>
    </row>
    <row r="22" spans="1:6" s="92" customFormat="1" ht="57" customHeight="1">
      <c r="A22" s="54" t="s">
        <v>90</v>
      </c>
      <c r="B22" s="56" t="s">
        <v>5</v>
      </c>
      <c r="C22" s="56" t="s">
        <v>13</v>
      </c>
      <c r="D22" s="56" t="s">
        <v>157</v>
      </c>
      <c r="E22" s="56" t="s">
        <v>91</v>
      </c>
      <c r="F22" s="104">
        <v>15.6</v>
      </c>
    </row>
    <row r="23" spans="1:6" s="92" customFormat="1" ht="38.25" customHeight="1">
      <c r="A23" s="49" t="s">
        <v>15</v>
      </c>
      <c r="B23" s="18" t="s">
        <v>5</v>
      </c>
      <c r="C23" s="18" t="s">
        <v>14</v>
      </c>
      <c r="D23" s="18"/>
      <c r="E23" s="18"/>
      <c r="F23" s="102">
        <f>F24+F28+F30</f>
        <v>4072.7239999999997</v>
      </c>
    </row>
    <row r="24" spans="1:6" s="93" customFormat="1" ht="63.75">
      <c r="A24" s="53" t="s">
        <v>114</v>
      </c>
      <c r="B24" s="21" t="s">
        <v>5</v>
      </c>
      <c r="C24" s="21" t="s">
        <v>14</v>
      </c>
      <c r="D24" s="21" t="s">
        <v>128</v>
      </c>
      <c r="E24" s="21"/>
      <c r="F24" s="103">
        <f>F25+F26+F27</f>
        <v>3172.035</v>
      </c>
    </row>
    <row r="25" spans="1:6" s="93" customFormat="1" ht="51">
      <c r="A25" s="54" t="s">
        <v>90</v>
      </c>
      <c r="B25" s="56" t="s">
        <v>5</v>
      </c>
      <c r="C25" s="56" t="s">
        <v>14</v>
      </c>
      <c r="D25" s="56" t="s">
        <v>128</v>
      </c>
      <c r="E25" s="56" t="s">
        <v>91</v>
      </c>
      <c r="F25" s="104">
        <f>1819.379+25</f>
        <v>1844.379</v>
      </c>
    </row>
    <row r="26" spans="1:6" s="95" customFormat="1" ht="25.5">
      <c r="A26" s="54" t="s">
        <v>93</v>
      </c>
      <c r="B26" s="56" t="s">
        <v>5</v>
      </c>
      <c r="C26" s="94" t="s">
        <v>14</v>
      </c>
      <c r="D26" s="56" t="s">
        <v>128</v>
      </c>
      <c r="E26" s="56" t="s">
        <v>94</v>
      </c>
      <c r="F26" s="104">
        <v>1177.406</v>
      </c>
    </row>
    <row r="27" spans="1:6" s="93" customFormat="1" ht="12.75" customHeight="1">
      <c r="A27" s="54" t="s">
        <v>95</v>
      </c>
      <c r="B27" s="56" t="s">
        <v>5</v>
      </c>
      <c r="C27" s="94" t="s">
        <v>14</v>
      </c>
      <c r="D27" s="56" t="s">
        <v>128</v>
      </c>
      <c r="E27" s="56" t="s">
        <v>92</v>
      </c>
      <c r="F27" s="104">
        <v>150.25</v>
      </c>
    </row>
    <row r="28" spans="1:6" s="93" customFormat="1" ht="15" customHeight="1">
      <c r="A28" s="53" t="s">
        <v>115</v>
      </c>
      <c r="B28" s="21" t="s">
        <v>5</v>
      </c>
      <c r="C28" s="21" t="s">
        <v>14</v>
      </c>
      <c r="D28" s="21" t="s">
        <v>129</v>
      </c>
      <c r="E28" s="21"/>
      <c r="F28" s="103">
        <f>F29</f>
        <v>453.165</v>
      </c>
    </row>
    <row r="29" spans="1:6" s="95" customFormat="1" ht="51">
      <c r="A29" s="54" t="s">
        <v>90</v>
      </c>
      <c r="B29" s="56" t="s">
        <v>5</v>
      </c>
      <c r="C29" s="56" t="s">
        <v>14</v>
      </c>
      <c r="D29" s="56" t="s">
        <v>129</v>
      </c>
      <c r="E29" s="56" t="s">
        <v>91</v>
      </c>
      <c r="F29" s="104">
        <f>442.995+3.17+7</f>
        <v>453.165</v>
      </c>
    </row>
    <row r="30" spans="1:6" s="93" customFormat="1" ht="54" customHeight="1">
      <c r="A30" s="53" t="s">
        <v>116</v>
      </c>
      <c r="B30" s="21" t="s">
        <v>5</v>
      </c>
      <c r="C30" s="21" t="s">
        <v>14</v>
      </c>
      <c r="D30" s="21" t="s">
        <v>130</v>
      </c>
      <c r="E30" s="21"/>
      <c r="F30" s="103">
        <f>F31</f>
        <v>447.524</v>
      </c>
    </row>
    <row r="31" spans="1:6" s="93" customFormat="1" ht="16.5" customHeight="1">
      <c r="A31" s="54" t="s">
        <v>96</v>
      </c>
      <c r="B31" s="56" t="s">
        <v>5</v>
      </c>
      <c r="C31" s="56" t="s">
        <v>14</v>
      </c>
      <c r="D31" s="56" t="s">
        <v>130</v>
      </c>
      <c r="E31" s="56" t="s">
        <v>97</v>
      </c>
      <c r="F31" s="104">
        <f>460.694-3.17-10</f>
        <v>447.524</v>
      </c>
    </row>
    <row r="32" spans="1:6" s="95" customFormat="1" ht="26.25" customHeight="1">
      <c r="A32" s="24" t="s">
        <v>53</v>
      </c>
      <c r="B32" s="18" t="s">
        <v>5</v>
      </c>
      <c r="C32" s="18" t="s">
        <v>54</v>
      </c>
      <c r="D32" s="18"/>
      <c r="E32" s="18"/>
      <c r="F32" s="102">
        <f>F33</f>
        <v>135</v>
      </c>
    </row>
    <row r="33" spans="1:6" s="93" customFormat="1" ht="15" customHeight="1">
      <c r="A33" s="64" t="s">
        <v>117</v>
      </c>
      <c r="B33" s="21" t="s">
        <v>5</v>
      </c>
      <c r="C33" s="21" t="s">
        <v>54</v>
      </c>
      <c r="D33" s="21" t="s">
        <v>131</v>
      </c>
      <c r="E33" s="21"/>
      <c r="F33" s="103">
        <f>F34</f>
        <v>135</v>
      </c>
    </row>
    <row r="34" spans="1:6" s="93" customFormat="1" ht="15" customHeight="1">
      <c r="A34" s="54" t="s">
        <v>98</v>
      </c>
      <c r="B34" s="56" t="s">
        <v>5</v>
      </c>
      <c r="C34" s="56" t="s">
        <v>54</v>
      </c>
      <c r="D34" s="56" t="s">
        <v>131</v>
      </c>
      <c r="E34" s="56" t="s">
        <v>99</v>
      </c>
      <c r="F34" s="104">
        <v>135</v>
      </c>
    </row>
    <row r="35" spans="1:6" s="93" customFormat="1" ht="19.5" customHeight="1">
      <c r="A35" s="49" t="s">
        <v>81</v>
      </c>
      <c r="B35" s="18" t="s">
        <v>5</v>
      </c>
      <c r="C35" s="18" t="s">
        <v>82</v>
      </c>
      <c r="D35" s="18"/>
      <c r="E35" s="18"/>
      <c r="F35" s="102">
        <f>F36+F38</f>
        <v>32.106</v>
      </c>
    </row>
    <row r="36" spans="1:6" s="93" customFormat="1" ht="52.5" customHeight="1">
      <c r="A36" s="66" t="s">
        <v>158</v>
      </c>
      <c r="B36" s="38" t="s">
        <v>5</v>
      </c>
      <c r="C36" s="38" t="s">
        <v>82</v>
      </c>
      <c r="D36" s="38" t="s">
        <v>159</v>
      </c>
      <c r="E36" s="38"/>
      <c r="F36" s="105">
        <f>F37</f>
        <v>30</v>
      </c>
    </row>
    <row r="37" spans="1:6" s="93" customFormat="1" ht="24.75" customHeight="1">
      <c r="A37" s="54" t="s">
        <v>93</v>
      </c>
      <c r="B37" s="56" t="s">
        <v>5</v>
      </c>
      <c r="C37" s="56" t="s">
        <v>82</v>
      </c>
      <c r="D37" s="56" t="s">
        <v>159</v>
      </c>
      <c r="E37" s="56" t="s">
        <v>94</v>
      </c>
      <c r="F37" s="106">
        <v>30</v>
      </c>
    </row>
    <row r="38" spans="1:7" s="40" customFormat="1" ht="51">
      <c r="A38" s="66" t="s">
        <v>164</v>
      </c>
      <c r="B38" s="37" t="s">
        <v>5</v>
      </c>
      <c r="C38" s="37" t="s">
        <v>82</v>
      </c>
      <c r="D38" s="38" t="s">
        <v>165</v>
      </c>
      <c r="E38" s="38"/>
      <c r="F38" s="105">
        <f>F39</f>
        <v>2.106</v>
      </c>
      <c r="G38" s="111"/>
    </row>
    <row r="39" spans="1:7" s="113" customFormat="1" ht="25.5">
      <c r="A39" s="54" t="s">
        <v>93</v>
      </c>
      <c r="B39" s="55" t="s">
        <v>5</v>
      </c>
      <c r="C39" s="55" t="s">
        <v>82</v>
      </c>
      <c r="D39" s="56" t="s">
        <v>165</v>
      </c>
      <c r="E39" s="56" t="s">
        <v>94</v>
      </c>
      <c r="F39" s="106">
        <v>2.106</v>
      </c>
      <c r="G39" s="112"/>
    </row>
    <row r="40" spans="1:6" s="93" customFormat="1" ht="14.25" customHeight="1">
      <c r="A40" s="67" t="s">
        <v>22</v>
      </c>
      <c r="B40" s="10" t="s">
        <v>7</v>
      </c>
      <c r="C40" s="27"/>
      <c r="D40" s="27"/>
      <c r="E40" s="27"/>
      <c r="F40" s="107">
        <f>SUM(F41)</f>
        <v>301.375</v>
      </c>
    </row>
    <row r="41" spans="1:6" s="93" customFormat="1" ht="17.25" customHeight="1">
      <c r="A41" s="49" t="s">
        <v>23</v>
      </c>
      <c r="B41" s="18" t="s">
        <v>7</v>
      </c>
      <c r="C41" s="18" t="s">
        <v>13</v>
      </c>
      <c r="D41" s="18"/>
      <c r="E41" s="18"/>
      <c r="F41" s="102">
        <f>SUM(F42)</f>
        <v>301.375</v>
      </c>
    </row>
    <row r="42" spans="1:6" s="93" customFormat="1" ht="62.25" customHeight="1">
      <c r="A42" s="68" t="s">
        <v>118</v>
      </c>
      <c r="B42" s="21" t="s">
        <v>7</v>
      </c>
      <c r="C42" s="21" t="s">
        <v>13</v>
      </c>
      <c r="D42" s="21" t="s">
        <v>132</v>
      </c>
      <c r="E42" s="21"/>
      <c r="F42" s="108">
        <f>F43+F44</f>
        <v>301.375</v>
      </c>
    </row>
    <row r="43" spans="1:6" s="92" customFormat="1" ht="51">
      <c r="A43" s="54" t="s">
        <v>90</v>
      </c>
      <c r="B43" s="56" t="s">
        <v>7</v>
      </c>
      <c r="C43" s="56" t="s">
        <v>13</v>
      </c>
      <c r="D43" s="56" t="s">
        <v>132</v>
      </c>
      <c r="E43" s="56" t="s">
        <v>91</v>
      </c>
      <c r="F43" s="106">
        <v>255</v>
      </c>
    </row>
    <row r="44" spans="1:6" s="95" customFormat="1" ht="25.5">
      <c r="A44" s="54" t="s">
        <v>93</v>
      </c>
      <c r="B44" s="56" t="s">
        <v>7</v>
      </c>
      <c r="C44" s="56" t="s">
        <v>13</v>
      </c>
      <c r="D44" s="56" t="s">
        <v>132</v>
      </c>
      <c r="E44" s="56" t="s">
        <v>94</v>
      </c>
      <c r="F44" s="106">
        <v>46.375</v>
      </c>
    </row>
    <row r="45" spans="1:6" s="93" customFormat="1" ht="32.25" customHeight="1">
      <c r="A45" s="67" t="s">
        <v>25</v>
      </c>
      <c r="B45" s="10" t="s">
        <v>13</v>
      </c>
      <c r="C45" s="27"/>
      <c r="D45" s="27"/>
      <c r="E45" s="27"/>
      <c r="F45" s="88">
        <f>SUM(F46)</f>
        <v>262</v>
      </c>
    </row>
    <row r="46" spans="1:6" s="93" customFormat="1" ht="25.5" customHeight="1">
      <c r="A46" s="24" t="s">
        <v>35</v>
      </c>
      <c r="B46" s="18" t="s">
        <v>13</v>
      </c>
      <c r="C46" s="18" t="s">
        <v>21</v>
      </c>
      <c r="D46" s="18"/>
      <c r="E46" s="18"/>
      <c r="F46" s="102">
        <f>F47</f>
        <v>262</v>
      </c>
    </row>
    <row r="47" spans="1:6" s="93" customFormat="1" ht="65.25" customHeight="1">
      <c r="A47" s="53" t="s">
        <v>119</v>
      </c>
      <c r="B47" s="21" t="s">
        <v>13</v>
      </c>
      <c r="C47" s="21" t="s">
        <v>21</v>
      </c>
      <c r="D47" s="21" t="s">
        <v>133</v>
      </c>
      <c r="E47" s="21"/>
      <c r="F47" s="108">
        <f>F48</f>
        <v>262</v>
      </c>
    </row>
    <row r="48" spans="1:6" s="93" customFormat="1" ht="26.25" customHeight="1">
      <c r="A48" s="54" t="s">
        <v>93</v>
      </c>
      <c r="B48" s="56" t="s">
        <v>13</v>
      </c>
      <c r="C48" s="56" t="s">
        <v>21</v>
      </c>
      <c r="D48" s="56" t="s">
        <v>133</v>
      </c>
      <c r="E48" s="56" t="s">
        <v>94</v>
      </c>
      <c r="F48" s="106">
        <v>262</v>
      </c>
    </row>
    <row r="49" spans="1:6" s="93" customFormat="1" ht="15.75">
      <c r="A49" s="70" t="s">
        <v>100</v>
      </c>
      <c r="B49" s="10" t="s">
        <v>14</v>
      </c>
      <c r="C49" s="10"/>
      <c r="D49" s="10"/>
      <c r="E49" s="10"/>
      <c r="F49" s="88">
        <f>F50+F53</f>
        <v>3381</v>
      </c>
    </row>
    <row r="50" spans="1:6" s="95" customFormat="1" ht="12.75">
      <c r="A50" s="24" t="s">
        <v>101</v>
      </c>
      <c r="B50" s="18" t="s">
        <v>14</v>
      </c>
      <c r="C50" s="18" t="s">
        <v>102</v>
      </c>
      <c r="D50" s="18"/>
      <c r="E50" s="18"/>
      <c r="F50" s="102">
        <f>F51</f>
        <v>3325</v>
      </c>
    </row>
    <row r="51" spans="1:6" s="93" customFormat="1" ht="51" customHeight="1">
      <c r="A51" s="64" t="s">
        <v>120</v>
      </c>
      <c r="B51" s="21" t="s">
        <v>14</v>
      </c>
      <c r="C51" s="21" t="s">
        <v>102</v>
      </c>
      <c r="D51" s="41" t="s">
        <v>134</v>
      </c>
      <c r="E51" s="21"/>
      <c r="F51" s="108">
        <f>F52</f>
        <v>3325</v>
      </c>
    </row>
    <row r="52" spans="1:6" s="93" customFormat="1" ht="12.75" customHeight="1">
      <c r="A52" s="54" t="s">
        <v>98</v>
      </c>
      <c r="B52" s="56" t="s">
        <v>14</v>
      </c>
      <c r="C52" s="56" t="s">
        <v>102</v>
      </c>
      <c r="D52" s="72" t="s">
        <v>134</v>
      </c>
      <c r="E52" s="56" t="s">
        <v>99</v>
      </c>
      <c r="F52" s="106">
        <v>3325</v>
      </c>
    </row>
    <row r="53" spans="1:6" s="93" customFormat="1" ht="12.75" customHeight="1">
      <c r="A53" s="87" t="s">
        <v>144</v>
      </c>
      <c r="B53" s="18" t="s">
        <v>14</v>
      </c>
      <c r="C53" s="18" t="s">
        <v>145</v>
      </c>
      <c r="D53" s="18"/>
      <c r="E53" s="18"/>
      <c r="F53" s="102">
        <f>F54</f>
        <v>56</v>
      </c>
    </row>
    <row r="54" spans="1:6" s="96" customFormat="1" ht="68.25" customHeight="1">
      <c r="A54" s="64" t="s">
        <v>146</v>
      </c>
      <c r="B54" s="21" t="s">
        <v>14</v>
      </c>
      <c r="C54" s="21" t="s">
        <v>145</v>
      </c>
      <c r="D54" s="21" t="s">
        <v>147</v>
      </c>
      <c r="E54" s="21"/>
      <c r="F54" s="108">
        <f>F55</f>
        <v>56</v>
      </c>
    </row>
    <row r="55" spans="1:6" s="96" customFormat="1" ht="12.75" customHeight="1">
      <c r="A55" s="54" t="s">
        <v>98</v>
      </c>
      <c r="B55" s="56" t="s">
        <v>14</v>
      </c>
      <c r="C55" s="56" t="s">
        <v>145</v>
      </c>
      <c r="D55" s="56" t="s">
        <v>147</v>
      </c>
      <c r="E55" s="56" t="s">
        <v>99</v>
      </c>
      <c r="F55" s="106">
        <v>56</v>
      </c>
    </row>
    <row r="56" spans="1:6" s="97" customFormat="1" ht="18.75" customHeight="1">
      <c r="A56" s="67" t="s">
        <v>26</v>
      </c>
      <c r="B56" s="10" t="s">
        <v>18</v>
      </c>
      <c r="C56" s="27"/>
      <c r="D56" s="10"/>
      <c r="E56" s="10"/>
      <c r="F56" s="88">
        <f>SUM(F67+F57+F60)</f>
        <v>18155.27</v>
      </c>
    </row>
    <row r="57" spans="1:6" s="96" customFormat="1" ht="15.75" customHeight="1">
      <c r="A57" s="24" t="s">
        <v>55</v>
      </c>
      <c r="B57" s="18" t="s">
        <v>18</v>
      </c>
      <c r="C57" s="18" t="s">
        <v>5</v>
      </c>
      <c r="D57" s="18"/>
      <c r="E57" s="18"/>
      <c r="F57" s="102">
        <f>F58</f>
        <v>58</v>
      </c>
    </row>
    <row r="58" spans="1:6" s="93" customFormat="1" ht="63.75">
      <c r="A58" s="64" t="s">
        <v>121</v>
      </c>
      <c r="B58" s="21" t="s">
        <v>18</v>
      </c>
      <c r="C58" s="21" t="s">
        <v>5</v>
      </c>
      <c r="D58" s="21" t="s">
        <v>135</v>
      </c>
      <c r="E58" s="21"/>
      <c r="F58" s="108">
        <f>F59</f>
        <v>58</v>
      </c>
    </row>
    <row r="59" spans="1:6" s="93" customFormat="1" ht="12.75">
      <c r="A59" s="54" t="s">
        <v>95</v>
      </c>
      <c r="B59" s="56" t="s">
        <v>18</v>
      </c>
      <c r="C59" s="56" t="s">
        <v>5</v>
      </c>
      <c r="D59" s="56" t="s">
        <v>135</v>
      </c>
      <c r="E59" s="56" t="s">
        <v>92</v>
      </c>
      <c r="F59" s="106">
        <f>228-170</f>
        <v>58</v>
      </c>
    </row>
    <row r="60" spans="1:6" s="93" customFormat="1" ht="12.75">
      <c r="A60" s="24" t="s">
        <v>56</v>
      </c>
      <c r="B60" s="18" t="s">
        <v>18</v>
      </c>
      <c r="C60" s="18" t="s">
        <v>7</v>
      </c>
      <c r="D60" s="18"/>
      <c r="E60" s="18"/>
      <c r="F60" s="102">
        <f>F61+F63+F65</f>
        <v>4521</v>
      </c>
    </row>
    <row r="61" spans="1:6" s="93" customFormat="1" ht="12.75" hidden="1">
      <c r="A61" s="64" t="s">
        <v>107</v>
      </c>
      <c r="B61" s="21" t="s">
        <v>18</v>
      </c>
      <c r="C61" s="21" t="s">
        <v>7</v>
      </c>
      <c r="D61" s="21" t="s">
        <v>108</v>
      </c>
      <c r="E61" s="21"/>
      <c r="F61" s="108">
        <f>F62</f>
        <v>0</v>
      </c>
    </row>
    <row r="62" spans="1:6" s="93" customFormat="1" ht="25.5" customHeight="1" hidden="1">
      <c r="A62" s="65" t="s">
        <v>105</v>
      </c>
      <c r="B62" s="15" t="s">
        <v>18</v>
      </c>
      <c r="C62" s="15" t="s">
        <v>7</v>
      </c>
      <c r="D62" s="15" t="s">
        <v>108</v>
      </c>
      <c r="E62" s="15" t="s">
        <v>106</v>
      </c>
      <c r="F62" s="109"/>
    </row>
    <row r="63" spans="1:6" s="95" customFormat="1" ht="51">
      <c r="A63" s="64" t="s">
        <v>122</v>
      </c>
      <c r="B63" s="21" t="s">
        <v>18</v>
      </c>
      <c r="C63" s="21" t="s">
        <v>7</v>
      </c>
      <c r="D63" s="21" t="s">
        <v>136</v>
      </c>
      <c r="E63" s="21"/>
      <c r="F63" s="108">
        <f>F64</f>
        <v>321</v>
      </c>
    </row>
    <row r="64" spans="1:6" s="93" customFormat="1" ht="15.75" customHeight="1">
      <c r="A64" s="54" t="s">
        <v>98</v>
      </c>
      <c r="B64" s="56" t="s">
        <v>18</v>
      </c>
      <c r="C64" s="56" t="s">
        <v>7</v>
      </c>
      <c r="D64" s="56" t="s">
        <v>136</v>
      </c>
      <c r="E64" s="56" t="s">
        <v>99</v>
      </c>
      <c r="F64" s="106">
        <v>321</v>
      </c>
    </row>
    <row r="65" spans="1:6" s="58" customFormat="1" ht="51">
      <c r="A65" s="64" t="s">
        <v>162</v>
      </c>
      <c r="B65" s="20" t="s">
        <v>18</v>
      </c>
      <c r="C65" s="20" t="s">
        <v>7</v>
      </c>
      <c r="D65" s="21" t="s">
        <v>163</v>
      </c>
      <c r="E65" s="21"/>
      <c r="F65" s="108">
        <f>F66</f>
        <v>4200</v>
      </c>
    </row>
    <row r="66" spans="1:6" s="58" customFormat="1" ht="12.75">
      <c r="A66" s="61" t="s">
        <v>98</v>
      </c>
      <c r="B66" s="55" t="s">
        <v>18</v>
      </c>
      <c r="C66" s="55" t="s">
        <v>7</v>
      </c>
      <c r="D66" s="56" t="s">
        <v>163</v>
      </c>
      <c r="E66" s="56" t="s">
        <v>99</v>
      </c>
      <c r="F66" s="106">
        <v>4200</v>
      </c>
    </row>
    <row r="67" spans="1:6" s="93" customFormat="1" ht="20.25" customHeight="1">
      <c r="A67" s="24" t="s">
        <v>27</v>
      </c>
      <c r="B67" s="18" t="s">
        <v>18</v>
      </c>
      <c r="C67" s="18" t="s">
        <v>13</v>
      </c>
      <c r="D67" s="18"/>
      <c r="E67" s="18"/>
      <c r="F67" s="102">
        <f>SUM(F68+F70+F72+F74)+F76</f>
        <v>13576.27</v>
      </c>
    </row>
    <row r="68" spans="1:6" s="93" customFormat="1" ht="38.25">
      <c r="A68" s="73" t="s">
        <v>123</v>
      </c>
      <c r="B68" s="21" t="s">
        <v>18</v>
      </c>
      <c r="C68" s="21" t="s">
        <v>13</v>
      </c>
      <c r="D68" s="21" t="s">
        <v>137</v>
      </c>
      <c r="E68" s="21"/>
      <c r="F68" s="108">
        <f>F69</f>
        <v>2508</v>
      </c>
    </row>
    <row r="69" spans="1:6" s="93" customFormat="1" ht="25.5">
      <c r="A69" s="54" t="s">
        <v>93</v>
      </c>
      <c r="B69" s="56" t="s">
        <v>18</v>
      </c>
      <c r="C69" s="56" t="s">
        <v>13</v>
      </c>
      <c r="D69" s="56" t="s">
        <v>137</v>
      </c>
      <c r="E69" s="56" t="s">
        <v>94</v>
      </c>
      <c r="F69" s="106">
        <f>2178+330</f>
        <v>2508</v>
      </c>
    </row>
    <row r="70" spans="1:6" s="93" customFormat="1" ht="42" customHeight="1">
      <c r="A70" s="73" t="s">
        <v>124</v>
      </c>
      <c r="B70" s="21" t="s">
        <v>18</v>
      </c>
      <c r="C70" s="21" t="s">
        <v>13</v>
      </c>
      <c r="D70" s="21" t="s">
        <v>138</v>
      </c>
      <c r="E70" s="21"/>
      <c r="F70" s="108">
        <f>F71</f>
        <v>582</v>
      </c>
    </row>
    <row r="71" spans="1:6" s="95" customFormat="1" ht="26.25" customHeight="1">
      <c r="A71" s="54" t="s">
        <v>93</v>
      </c>
      <c r="B71" s="56" t="s">
        <v>18</v>
      </c>
      <c r="C71" s="56" t="s">
        <v>13</v>
      </c>
      <c r="D71" s="56" t="s">
        <v>138</v>
      </c>
      <c r="E71" s="56" t="s">
        <v>94</v>
      </c>
      <c r="F71" s="106">
        <v>582</v>
      </c>
    </row>
    <row r="72" spans="1:6" s="93" customFormat="1" ht="54.75" customHeight="1">
      <c r="A72" s="73" t="s">
        <v>125</v>
      </c>
      <c r="B72" s="21" t="s">
        <v>18</v>
      </c>
      <c r="C72" s="21" t="s">
        <v>13</v>
      </c>
      <c r="D72" s="21" t="s">
        <v>139</v>
      </c>
      <c r="E72" s="21"/>
      <c r="F72" s="108">
        <f>F73</f>
        <v>4540</v>
      </c>
    </row>
    <row r="73" spans="1:6" s="93" customFormat="1" ht="25.5">
      <c r="A73" s="54" t="s">
        <v>93</v>
      </c>
      <c r="B73" s="56" t="s">
        <v>18</v>
      </c>
      <c r="C73" s="56" t="s">
        <v>13</v>
      </c>
      <c r="D73" s="56" t="s">
        <v>139</v>
      </c>
      <c r="E73" s="56" t="s">
        <v>94</v>
      </c>
      <c r="F73" s="106">
        <f>5870-330-1000</f>
        <v>4540</v>
      </c>
    </row>
    <row r="74" spans="1:6" s="98" customFormat="1" ht="51">
      <c r="A74" s="73" t="s">
        <v>126</v>
      </c>
      <c r="B74" s="21" t="s">
        <v>18</v>
      </c>
      <c r="C74" s="21" t="s">
        <v>13</v>
      </c>
      <c r="D74" s="21" t="s">
        <v>140</v>
      </c>
      <c r="E74" s="21"/>
      <c r="F74" s="108">
        <f>F75</f>
        <v>5941.07</v>
      </c>
    </row>
    <row r="75" spans="1:6" s="92" customFormat="1" ht="25.5">
      <c r="A75" s="54" t="s">
        <v>93</v>
      </c>
      <c r="B75" s="56" t="s">
        <v>18</v>
      </c>
      <c r="C75" s="56" t="s">
        <v>13</v>
      </c>
      <c r="D75" s="56" t="s">
        <v>140</v>
      </c>
      <c r="E75" s="56" t="s">
        <v>94</v>
      </c>
      <c r="F75" s="106">
        <v>5941.07</v>
      </c>
    </row>
    <row r="76" spans="1:6" s="95" customFormat="1" ht="51">
      <c r="A76" s="90" t="s">
        <v>160</v>
      </c>
      <c r="B76" s="21" t="s">
        <v>18</v>
      </c>
      <c r="C76" s="21" t="s">
        <v>13</v>
      </c>
      <c r="D76" s="21" t="s">
        <v>161</v>
      </c>
      <c r="E76" s="21"/>
      <c r="F76" s="108">
        <f>F77</f>
        <v>5.2</v>
      </c>
    </row>
    <row r="77" spans="1:6" s="93" customFormat="1" ht="24" customHeight="1">
      <c r="A77" s="54" t="s">
        <v>93</v>
      </c>
      <c r="B77" s="56" t="s">
        <v>18</v>
      </c>
      <c r="C77" s="56" t="s">
        <v>13</v>
      </c>
      <c r="D77" s="56" t="s">
        <v>161</v>
      </c>
      <c r="E77" s="56" t="s">
        <v>94</v>
      </c>
      <c r="F77" s="106">
        <v>5.2</v>
      </c>
    </row>
    <row r="78" spans="1:6" s="98" customFormat="1" ht="15.75">
      <c r="A78" s="70" t="s">
        <v>148</v>
      </c>
      <c r="B78" s="10" t="s">
        <v>149</v>
      </c>
      <c r="C78" s="10"/>
      <c r="D78" s="10"/>
      <c r="E78" s="10"/>
      <c r="F78" s="88">
        <f>F79</f>
        <v>1109.46</v>
      </c>
    </row>
    <row r="79" spans="1:6" s="92" customFormat="1" ht="12.75">
      <c r="A79" s="89" t="s">
        <v>150</v>
      </c>
      <c r="B79" s="18" t="s">
        <v>149</v>
      </c>
      <c r="C79" s="18" t="s">
        <v>5</v>
      </c>
      <c r="D79" s="18"/>
      <c r="E79" s="18"/>
      <c r="F79" s="102">
        <f>F80</f>
        <v>1109.46</v>
      </c>
    </row>
    <row r="80" spans="1:6" s="95" customFormat="1" ht="51">
      <c r="A80" s="64" t="s">
        <v>151</v>
      </c>
      <c r="B80" s="21" t="s">
        <v>149</v>
      </c>
      <c r="C80" s="21" t="s">
        <v>5</v>
      </c>
      <c r="D80" s="21" t="s">
        <v>152</v>
      </c>
      <c r="E80" s="21"/>
      <c r="F80" s="108">
        <f>F81</f>
        <v>1109.46</v>
      </c>
    </row>
    <row r="81" spans="1:6" s="93" customFormat="1" ht="12.75">
      <c r="A81" s="54" t="s">
        <v>98</v>
      </c>
      <c r="B81" s="56" t="s">
        <v>149</v>
      </c>
      <c r="C81" s="56" t="s">
        <v>5</v>
      </c>
      <c r="D81" s="56" t="s">
        <v>152</v>
      </c>
      <c r="E81" s="56" t="s">
        <v>99</v>
      </c>
      <c r="F81" s="106">
        <f>631+478.46</f>
        <v>1109.46</v>
      </c>
    </row>
    <row r="82" spans="1:6" s="93" customFormat="1" ht="13.5" customHeight="1">
      <c r="A82" s="67" t="s">
        <v>43</v>
      </c>
      <c r="B82" s="10" t="s">
        <v>44</v>
      </c>
      <c r="C82" s="10"/>
      <c r="D82" s="10"/>
      <c r="E82" s="10"/>
      <c r="F82" s="88">
        <f>SUM(F84)</f>
        <v>42.4</v>
      </c>
    </row>
    <row r="83" spans="1:6" s="93" customFormat="1" ht="15" customHeight="1">
      <c r="A83" s="24" t="s">
        <v>45</v>
      </c>
      <c r="B83" s="18" t="s">
        <v>44</v>
      </c>
      <c r="C83" s="18" t="s">
        <v>5</v>
      </c>
      <c r="D83" s="18"/>
      <c r="E83" s="18"/>
      <c r="F83" s="102">
        <f>SUM(F84)</f>
        <v>42.4</v>
      </c>
    </row>
    <row r="84" spans="1:6" s="93" customFormat="1" ht="58.5" customHeight="1">
      <c r="A84" s="73" t="s">
        <v>127</v>
      </c>
      <c r="B84" s="21" t="s">
        <v>44</v>
      </c>
      <c r="C84" s="21" t="s">
        <v>5</v>
      </c>
      <c r="D84" s="21" t="s">
        <v>141</v>
      </c>
      <c r="E84" s="21"/>
      <c r="F84" s="108">
        <f>F85</f>
        <v>42.4</v>
      </c>
    </row>
    <row r="85" spans="1:6" s="93" customFormat="1" ht="18" customHeight="1">
      <c r="A85" s="54" t="s">
        <v>96</v>
      </c>
      <c r="B85" s="56" t="s">
        <v>44</v>
      </c>
      <c r="C85" s="56" t="s">
        <v>5</v>
      </c>
      <c r="D85" s="56" t="s">
        <v>141</v>
      </c>
      <c r="E85" s="56" t="s">
        <v>97</v>
      </c>
      <c r="F85" s="106">
        <v>42.4</v>
      </c>
    </row>
    <row r="86" spans="1:6" s="92" customFormat="1" ht="17.25" customHeight="1">
      <c r="A86" s="99" t="s">
        <v>40</v>
      </c>
      <c r="B86" s="100"/>
      <c r="C86" s="100"/>
      <c r="D86" s="100"/>
      <c r="E86" s="101"/>
      <c r="F86" s="110">
        <f>SUM(F17+F40+F45+F56+F82+F49+F78)</f>
        <v>27514.335</v>
      </c>
    </row>
  </sheetData>
  <sheetProtection/>
  <mergeCells count="12">
    <mergeCell ref="A5:F5"/>
    <mergeCell ref="A6:F6"/>
    <mergeCell ref="A13:F13"/>
    <mergeCell ref="A8:F8"/>
    <mergeCell ref="B9:F9"/>
    <mergeCell ref="A11:F11"/>
    <mergeCell ref="A12:F12"/>
    <mergeCell ref="A1:F1"/>
    <mergeCell ref="A2:F2"/>
    <mergeCell ref="A7:F7"/>
    <mergeCell ref="A3:F3"/>
    <mergeCell ref="A4:F4"/>
  </mergeCells>
  <printOptions/>
  <pageMargins left="0.75" right="0.27" top="0.36" bottom="0.25" header="0.5" footer="0.5"/>
  <pageSetup fitToHeight="3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8"/>
  <sheetViews>
    <sheetView tabSelected="1" zoomScalePageLayoutView="0" workbookViewId="0" topLeftCell="A1">
      <selection activeCell="A4" sqref="A4:G4"/>
    </sheetView>
  </sheetViews>
  <sheetFormatPr defaultColWidth="9.00390625" defaultRowHeight="12.75"/>
  <cols>
    <col min="1" max="1" width="66.875" style="1" customWidth="1"/>
    <col min="2" max="2" width="5.25390625" style="1" customWidth="1"/>
    <col min="3" max="3" width="9.625" style="1" customWidth="1"/>
    <col min="4" max="4" width="9.875" style="1" customWidth="1"/>
    <col min="5" max="5" width="5.625" style="1" customWidth="1"/>
    <col min="6" max="6" width="13.25390625" style="1" customWidth="1"/>
    <col min="7" max="7" width="14.875" style="1" customWidth="1"/>
    <col min="8" max="16384" width="9.125" style="1" customWidth="1"/>
  </cols>
  <sheetData>
    <row r="1" spans="1:7" ht="12.75" customHeight="1">
      <c r="A1" s="116" t="s">
        <v>88</v>
      </c>
      <c r="B1" s="116"/>
      <c r="C1" s="116"/>
      <c r="D1" s="116"/>
      <c r="E1" s="116"/>
      <c r="F1" s="116"/>
      <c r="G1" s="116"/>
    </row>
    <row r="2" spans="1:7" ht="14.25" customHeight="1">
      <c r="A2" s="115" t="s">
        <v>34</v>
      </c>
      <c r="B2" s="115"/>
      <c r="C2" s="115"/>
      <c r="D2" s="115"/>
      <c r="E2" s="115"/>
      <c r="F2" s="115"/>
      <c r="G2" s="115"/>
    </row>
    <row r="3" spans="1:7" ht="14.25" customHeight="1">
      <c r="A3" s="115" t="s">
        <v>42</v>
      </c>
      <c r="B3" s="115"/>
      <c r="C3" s="115"/>
      <c r="D3" s="115"/>
      <c r="E3" s="115"/>
      <c r="F3" s="115"/>
      <c r="G3" s="115"/>
    </row>
    <row r="4" spans="1:8" s="83" customFormat="1" ht="15">
      <c r="A4" s="118" t="s">
        <v>167</v>
      </c>
      <c r="B4" s="118"/>
      <c r="C4" s="118"/>
      <c r="D4" s="118"/>
      <c r="E4" s="118"/>
      <c r="F4" s="118"/>
      <c r="G4" s="118"/>
      <c r="H4" s="84"/>
    </row>
    <row r="5" spans="1:8" s="83" customFormat="1" ht="15">
      <c r="A5" s="115" t="s">
        <v>142</v>
      </c>
      <c r="B5" s="115"/>
      <c r="C5" s="115"/>
      <c r="D5" s="115"/>
      <c r="E5" s="115"/>
      <c r="F5" s="115"/>
      <c r="G5" s="115"/>
      <c r="H5" s="85"/>
    </row>
    <row r="6" spans="1:8" s="83" customFormat="1" ht="15">
      <c r="A6" s="119" t="s">
        <v>143</v>
      </c>
      <c r="B6" s="119"/>
      <c r="C6" s="119"/>
      <c r="D6" s="119"/>
      <c r="E6" s="119"/>
      <c r="F6" s="119"/>
      <c r="G6" s="119"/>
      <c r="H6" s="86"/>
    </row>
    <row r="7" spans="1:7" ht="14.25" customHeight="1">
      <c r="A7" s="115" t="s">
        <v>47</v>
      </c>
      <c r="B7" s="115"/>
      <c r="C7" s="115"/>
      <c r="D7" s="115"/>
      <c r="E7" s="115"/>
      <c r="F7" s="115"/>
      <c r="G7" s="115"/>
    </row>
    <row r="8" spans="1:7" ht="15">
      <c r="A8" s="115" t="s">
        <v>111</v>
      </c>
      <c r="B8" s="115"/>
      <c r="C8" s="115"/>
      <c r="D8" s="115"/>
      <c r="E8" s="115"/>
      <c r="F8" s="115"/>
      <c r="G8" s="115"/>
    </row>
    <row r="9" spans="1:7" ht="15">
      <c r="A9" s="5"/>
      <c r="B9" s="115" t="s">
        <v>112</v>
      </c>
      <c r="C9" s="115"/>
      <c r="D9" s="115"/>
      <c r="E9" s="115"/>
      <c r="F9" s="115"/>
      <c r="G9" s="115"/>
    </row>
    <row r="10" spans="1:6" ht="15">
      <c r="A10" s="5"/>
      <c r="B10" s="5"/>
      <c r="C10" s="5"/>
      <c r="D10" s="5"/>
      <c r="E10" s="5"/>
      <c r="F10" s="5"/>
    </row>
    <row r="11" spans="1:7" ht="15.75">
      <c r="A11" s="114" t="s">
        <v>41</v>
      </c>
      <c r="B11" s="114"/>
      <c r="C11" s="114"/>
      <c r="D11" s="114"/>
      <c r="E11" s="114"/>
      <c r="F11" s="114"/>
      <c r="G11" s="114"/>
    </row>
    <row r="12" spans="1:7" ht="12.75" customHeight="1">
      <c r="A12" s="114" t="s">
        <v>48</v>
      </c>
      <c r="B12" s="114"/>
      <c r="C12" s="114"/>
      <c r="D12" s="114"/>
      <c r="E12" s="114"/>
      <c r="F12" s="114"/>
      <c r="G12" s="114"/>
    </row>
    <row r="13" spans="1:7" ht="12.75" customHeight="1">
      <c r="A13" s="114" t="s">
        <v>113</v>
      </c>
      <c r="B13" s="114"/>
      <c r="C13" s="114"/>
      <c r="D13" s="114"/>
      <c r="E13" s="114"/>
      <c r="F13" s="114"/>
      <c r="G13" s="114"/>
    </row>
    <row r="14" spans="1:5" ht="12.75" customHeight="1">
      <c r="A14" s="2"/>
      <c r="B14" s="2"/>
      <c r="C14" s="2"/>
      <c r="D14" s="2"/>
      <c r="E14" s="2"/>
    </row>
    <row r="15" spans="5:7" ht="12.75">
      <c r="E15" s="3"/>
      <c r="G15" s="3" t="s">
        <v>0</v>
      </c>
    </row>
    <row r="16" spans="1:7" ht="12.75">
      <c r="A16" s="6" t="s">
        <v>37</v>
      </c>
      <c r="B16" s="7" t="s">
        <v>1</v>
      </c>
      <c r="C16" s="7" t="s">
        <v>2</v>
      </c>
      <c r="D16" s="6" t="s">
        <v>3</v>
      </c>
      <c r="E16" s="6" t="s">
        <v>4</v>
      </c>
      <c r="F16" s="6">
        <v>2015</v>
      </c>
      <c r="G16" s="43">
        <v>2016</v>
      </c>
    </row>
    <row r="17" spans="1:7" ht="15.75">
      <c r="A17" s="48" t="s">
        <v>6</v>
      </c>
      <c r="B17" s="8" t="s">
        <v>5</v>
      </c>
      <c r="C17" s="9"/>
      <c r="D17" s="10"/>
      <c r="E17" s="10"/>
      <c r="F17" s="11">
        <f>SUM(F22+F44+F48+F51+F18)</f>
        <v>3189</v>
      </c>
      <c r="G17" s="11">
        <f>SUM(G22+G44+G48+G51+G18)</f>
        <v>3189</v>
      </c>
    </row>
    <row r="18" spans="1:7" s="34" customFormat="1" ht="31.5" customHeight="1" hidden="1">
      <c r="A18" s="49" t="s">
        <v>8</v>
      </c>
      <c r="B18" s="17" t="s">
        <v>5</v>
      </c>
      <c r="C18" s="17" t="s">
        <v>7</v>
      </c>
      <c r="D18" s="18"/>
      <c r="E18" s="18"/>
      <c r="F18" s="19">
        <f>SUM(F19)</f>
        <v>0</v>
      </c>
      <c r="G18" s="19">
        <f>SUM(G19)</f>
        <v>0</v>
      </c>
    </row>
    <row r="19" spans="1:7" s="4" customFormat="1" ht="12.75" hidden="1">
      <c r="A19" s="50" t="s">
        <v>10</v>
      </c>
      <c r="B19" s="20" t="s">
        <v>5</v>
      </c>
      <c r="C19" s="20" t="s">
        <v>7</v>
      </c>
      <c r="D19" s="21" t="s">
        <v>9</v>
      </c>
      <c r="E19" s="21"/>
      <c r="F19" s="22">
        <f>F20+F21</f>
        <v>0</v>
      </c>
      <c r="G19" s="22">
        <f>G20+G21</f>
        <v>0</v>
      </c>
    </row>
    <row r="20" spans="1:7" s="4" customFormat="1" ht="14.25" customHeight="1" hidden="1">
      <c r="A20" s="51" t="s">
        <v>61</v>
      </c>
      <c r="B20" s="14" t="s">
        <v>5</v>
      </c>
      <c r="C20" s="14" t="s">
        <v>7</v>
      </c>
      <c r="D20" s="15" t="s">
        <v>9</v>
      </c>
      <c r="E20" s="15" t="s">
        <v>62</v>
      </c>
      <c r="F20" s="16"/>
      <c r="G20" s="16"/>
    </row>
    <row r="21" spans="1:7" s="4" customFormat="1" ht="14.25" customHeight="1" hidden="1">
      <c r="A21" s="52" t="s">
        <v>63</v>
      </c>
      <c r="B21" s="14" t="s">
        <v>5</v>
      </c>
      <c r="C21" s="14" t="s">
        <v>7</v>
      </c>
      <c r="D21" s="15" t="s">
        <v>9</v>
      </c>
      <c r="E21" s="15" t="s">
        <v>64</v>
      </c>
      <c r="F21" s="16"/>
      <c r="G21" s="16"/>
    </row>
    <row r="22" spans="1:7" ht="38.25">
      <c r="A22" s="49" t="s">
        <v>15</v>
      </c>
      <c r="B22" s="17" t="s">
        <v>5</v>
      </c>
      <c r="C22" s="17" t="s">
        <v>14</v>
      </c>
      <c r="D22" s="18"/>
      <c r="E22" s="18"/>
      <c r="F22" s="19">
        <f>SUM(F23+F33+F37+F42+F41)</f>
        <v>3054</v>
      </c>
      <c r="G22" s="19">
        <f>SUM(G23+G33+G37+G42+G41)</f>
        <v>3054</v>
      </c>
    </row>
    <row r="23" spans="1:7" ht="63.75">
      <c r="A23" s="53" t="s">
        <v>114</v>
      </c>
      <c r="B23" s="20" t="s">
        <v>5</v>
      </c>
      <c r="C23" s="20" t="s">
        <v>14</v>
      </c>
      <c r="D23" s="21" t="s">
        <v>128</v>
      </c>
      <c r="E23" s="21"/>
      <c r="F23" s="22">
        <f>F25+F26+F29+F31+F32+F28</f>
        <v>2233</v>
      </c>
      <c r="G23" s="22">
        <f>G25+G26+G29+G31+G32+G28</f>
        <v>2233</v>
      </c>
    </row>
    <row r="24" spans="1:7" s="58" customFormat="1" ht="51">
      <c r="A24" s="54" t="s">
        <v>90</v>
      </c>
      <c r="B24" s="55" t="s">
        <v>5</v>
      </c>
      <c r="C24" s="55" t="s">
        <v>14</v>
      </c>
      <c r="D24" s="21" t="s">
        <v>128</v>
      </c>
      <c r="E24" s="56" t="s">
        <v>91</v>
      </c>
      <c r="F24" s="57">
        <f>F25+F26</f>
        <v>1484</v>
      </c>
      <c r="G24" s="57">
        <f>G25+G26</f>
        <v>1484</v>
      </c>
    </row>
    <row r="25" spans="1:7" ht="12.75" hidden="1">
      <c r="A25" s="51" t="s">
        <v>61</v>
      </c>
      <c r="B25" s="14" t="s">
        <v>5</v>
      </c>
      <c r="C25" s="23" t="s">
        <v>14</v>
      </c>
      <c r="D25" s="21" t="s">
        <v>128</v>
      </c>
      <c r="E25" s="15" t="s">
        <v>62</v>
      </c>
      <c r="F25" s="16">
        <v>1223</v>
      </c>
      <c r="G25" s="16">
        <v>1223</v>
      </c>
    </row>
    <row r="26" spans="1:7" ht="15" hidden="1">
      <c r="A26" s="52" t="s">
        <v>63</v>
      </c>
      <c r="B26" s="14" t="s">
        <v>5</v>
      </c>
      <c r="C26" s="23" t="s">
        <v>14</v>
      </c>
      <c r="D26" s="21" t="s">
        <v>128</v>
      </c>
      <c r="E26" s="15" t="s">
        <v>64</v>
      </c>
      <c r="F26" s="16">
        <v>261</v>
      </c>
      <c r="G26" s="16">
        <v>261</v>
      </c>
    </row>
    <row r="27" spans="1:7" s="58" customFormat="1" ht="25.5">
      <c r="A27" s="54" t="s">
        <v>93</v>
      </c>
      <c r="B27" s="55" t="s">
        <v>5</v>
      </c>
      <c r="C27" s="59" t="s">
        <v>14</v>
      </c>
      <c r="D27" s="21" t="s">
        <v>128</v>
      </c>
      <c r="E27" s="56" t="s">
        <v>94</v>
      </c>
      <c r="F27" s="57">
        <f>F28+F29</f>
        <v>645</v>
      </c>
      <c r="G27" s="57">
        <f>G28+G29</f>
        <v>645</v>
      </c>
    </row>
    <row r="28" spans="1:7" ht="30" hidden="1">
      <c r="A28" s="60" t="s">
        <v>77</v>
      </c>
      <c r="B28" s="14" t="s">
        <v>5</v>
      </c>
      <c r="C28" s="23" t="s">
        <v>14</v>
      </c>
      <c r="D28" s="21" t="s">
        <v>128</v>
      </c>
      <c r="E28" s="15" t="s">
        <v>78</v>
      </c>
      <c r="F28" s="16">
        <v>184</v>
      </c>
      <c r="G28" s="16">
        <v>184</v>
      </c>
    </row>
    <row r="29" spans="1:7" ht="30" hidden="1">
      <c r="A29" s="31" t="s">
        <v>65</v>
      </c>
      <c r="B29" s="14" t="s">
        <v>5</v>
      </c>
      <c r="C29" s="23" t="s">
        <v>14</v>
      </c>
      <c r="D29" s="21" t="s">
        <v>128</v>
      </c>
      <c r="E29" s="15" t="s">
        <v>66</v>
      </c>
      <c r="F29" s="16">
        <v>461</v>
      </c>
      <c r="G29" s="16">
        <v>461</v>
      </c>
    </row>
    <row r="30" spans="1:7" s="58" customFormat="1" ht="12.75">
      <c r="A30" s="61" t="s">
        <v>95</v>
      </c>
      <c r="B30" s="55" t="s">
        <v>5</v>
      </c>
      <c r="C30" s="59" t="s">
        <v>14</v>
      </c>
      <c r="D30" s="21" t="s">
        <v>128</v>
      </c>
      <c r="E30" s="56" t="s">
        <v>92</v>
      </c>
      <c r="F30" s="57">
        <f>F31+F32</f>
        <v>104</v>
      </c>
      <c r="G30" s="57">
        <f>G31+G32</f>
        <v>104</v>
      </c>
    </row>
    <row r="31" spans="1:7" ht="15" hidden="1">
      <c r="A31" s="31" t="s">
        <v>67</v>
      </c>
      <c r="B31" s="14" t="s">
        <v>5</v>
      </c>
      <c r="C31" s="23" t="s">
        <v>14</v>
      </c>
      <c r="D31" s="15" t="s">
        <v>16</v>
      </c>
      <c r="E31" s="15" t="s">
        <v>68</v>
      </c>
      <c r="F31" s="16">
        <v>62</v>
      </c>
      <c r="G31" s="16">
        <v>62</v>
      </c>
    </row>
    <row r="32" spans="1:7" ht="15" hidden="1">
      <c r="A32" s="62" t="s">
        <v>69</v>
      </c>
      <c r="B32" s="14" t="s">
        <v>5</v>
      </c>
      <c r="C32" s="23" t="s">
        <v>14</v>
      </c>
      <c r="D32" s="15" t="s">
        <v>16</v>
      </c>
      <c r="E32" s="15" t="s">
        <v>70</v>
      </c>
      <c r="F32" s="16">
        <v>42</v>
      </c>
      <c r="G32" s="16">
        <v>42</v>
      </c>
    </row>
    <row r="33" spans="1:7" ht="24.75" customHeight="1">
      <c r="A33" s="53" t="s">
        <v>115</v>
      </c>
      <c r="B33" s="20" t="s">
        <v>5</v>
      </c>
      <c r="C33" s="20" t="s">
        <v>14</v>
      </c>
      <c r="D33" s="21" t="s">
        <v>129</v>
      </c>
      <c r="E33" s="21"/>
      <c r="F33" s="22">
        <f>F35+F36</f>
        <v>351</v>
      </c>
      <c r="G33" s="22">
        <f>G35+G36</f>
        <v>351</v>
      </c>
    </row>
    <row r="34" spans="1:7" ht="24.75" customHeight="1">
      <c r="A34" s="54" t="s">
        <v>90</v>
      </c>
      <c r="B34" s="55" t="s">
        <v>5</v>
      </c>
      <c r="C34" s="55" t="s">
        <v>14</v>
      </c>
      <c r="D34" s="56" t="s">
        <v>129</v>
      </c>
      <c r="E34" s="56" t="s">
        <v>91</v>
      </c>
      <c r="F34" s="57">
        <f>F35+F36</f>
        <v>351</v>
      </c>
      <c r="G34" s="57">
        <f>G35+G36</f>
        <v>351</v>
      </c>
    </row>
    <row r="35" spans="1:7" ht="14.25" customHeight="1" hidden="1">
      <c r="A35" s="51" t="s">
        <v>61</v>
      </c>
      <c r="B35" s="14" t="s">
        <v>5</v>
      </c>
      <c r="C35" s="14" t="s">
        <v>14</v>
      </c>
      <c r="D35" s="15" t="s">
        <v>17</v>
      </c>
      <c r="E35" s="15" t="s">
        <v>62</v>
      </c>
      <c r="F35" s="16">
        <v>316</v>
      </c>
      <c r="G35" s="16">
        <v>316</v>
      </c>
    </row>
    <row r="36" spans="1:7" ht="14.25" customHeight="1" hidden="1">
      <c r="A36" s="52" t="s">
        <v>63</v>
      </c>
      <c r="B36" s="14" t="s">
        <v>5</v>
      </c>
      <c r="C36" s="14" t="s">
        <v>14</v>
      </c>
      <c r="D36" s="15" t="s">
        <v>17</v>
      </c>
      <c r="E36" s="15" t="s">
        <v>64</v>
      </c>
      <c r="F36" s="16">
        <v>35</v>
      </c>
      <c r="G36" s="16">
        <v>35</v>
      </c>
    </row>
    <row r="37" spans="1:7" ht="25.5" hidden="1">
      <c r="A37" s="53" t="s">
        <v>49</v>
      </c>
      <c r="B37" s="20" t="s">
        <v>5</v>
      </c>
      <c r="C37" s="20" t="s">
        <v>14</v>
      </c>
      <c r="D37" s="21" t="s">
        <v>50</v>
      </c>
      <c r="E37" s="15"/>
      <c r="F37" s="13">
        <f>SUM(F38)</f>
        <v>0</v>
      </c>
      <c r="G37" s="13">
        <f>SUM(G38)</f>
        <v>0</v>
      </c>
    </row>
    <row r="38" spans="1:7" ht="12.75" hidden="1">
      <c r="A38" s="63" t="s">
        <v>11</v>
      </c>
      <c r="B38" s="14" t="s">
        <v>5</v>
      </c>
      <c r="C38" s="23" t="s">
        <v>14</v>
      </c>
      <c r="D38" s="15" t="s">
        <v>50</v>
      </c>
      <c r="E38" s="15"/>
      <c r="F38" s="16"/>
      <c r="G38" s="16"/>
    </row>
    <row r="39" spans="1:7" s="4" customFormat="1" ht="51">
      <c r="A39" s="53" t="s">
        <v>116</v>
      </c>
      <c r="B39" s="20" t="s">
        <v>5</v>
      </c>
      <c r="C39" s="20" t="s">
        <v>14</v>
      </c>
      <c r="D39" s="21" t="s">
        <v>130</v>
      </c>
      <c r="E39" s="21"/>
      <c r="F39" s="22">
        <f>SUM(F41)</f>
        <v>470</v>
      </c>
      <c r="G39" s="22">
        <f>SUM(G41)</f>
        <v>470</v>
      </c>
    </row>
    <row r="40" spans="1:7" s="58" customFormat="1" ht="12.75">
      <c r="A40" s="61" t="s">
        <v>96</v>
      </c>
      <c r="B40" s="55" t="s">
        <v>5</v>
      </c>
      <c r="C40" s="55" t="s">
        <v>14</v>
      </c>
      <c r="D40" s="56" t="s">
        <v>130</v>
      </c>
      <c r="E40" s="56" t="s">
        <v>97</v>
      </c>
      <c r="F40" s="57">
        <f>F41</f>
        <v>470</v>
      </c>
      <c r="G40" s="57">
        <f>G41</f>
        <v>470</v>
      </c>
    </row>
    <row r="41" spans="1:9" ht="12.75" hidden="1">
      <c r="A41" s="51" t="s">
        <v>79</v>
      </c>
      <c r="B41" s="14" t="s">
        <v>5</v>
      </c>
      <c r="C41" s="14" t="s">
        <v>14</v>
      </c>
      <c r="D41" s="15" t="s">
        <v>12</v>
      </c>
      <c r="E41" s="15" t="s">
        <v>80</v>
      </c>
      <c r="F41" s="16">
        <v>470</v>
      </c>
      <c r="G41" s="44">
        <v>470</v>
      </c>
      <c r="H41" s="35">
        <f>'[1]Пуш+'!C39-'[1]Пушкиногорье'!G106</f>
        <v>0</v>
      </c>
      <c r="I41" s="35">
        <f>'[1]Пуш+'!D39-'[1]Пушкиногорье'!H106</f>
        <v>0</v>
      </c>
    </row>
    <row r="42" spans="1:7" ht="25.5" hidden="1">
      <c r="A42" s="64" t="s">
        <v>51</v>
      </c>
      <c r="B42" s="7" t="s">
        <v>5</v>
      </c>
      <c r="C42" s="7" t="s">
        <v>14</v>
      </c>
      <c r="D42" s="12" t="s">
        <v>52</v>
      </c>
      <c r="E42" s="12"/>
      <c r="F42" s="13">
        <f>SUM(F43)</f>
        <v>0</v>
      </c>
      <c r="G42" s="13">
        <f>SUM(G43)</f>
        <v>0</v>
      </c>
    </row>
    <row r="43" spans="1:7" ht="12.75" hidden="1">
      <c r="A43" s="63" t="s">
        <v>39</v>
      </c>
      <c r="B43" s="14" t="s">
        <v>5</v>
      </c>
      <c r="C43" s="23" t="s">
        <v>14</v>
      </c>
      <c r="D43" s="15" t="s">
        <v>52</v>
      </c>
      <c r="E43" s="15"/>
      <c r="F43" s="16"/>
      <c r="G43" s="16"/>
    </row>
    <row r="44" spans="1:7" ht="26.25" customHeight="1">
      <c r="A44" s="24" t="s">
        <v>53</v>
      </c>
      <c r="B44" s="17" t="s">
        <v>5</v>
      </c>
      <c r="C44" s="17" t="s">
        <v>54</v>
      </c>
      <c r="D44" s="18"/>
      <c r="E44" s="18"/>
      <c r="F44" s="19">
        <f>SUM(F47)</f>
        <v>135</v>
      </c>
      <c r="G44" s="19">
        <f>SUM(G47)</f>
        <v>135</v>
      </c>
    </row>
    <row r="45" spans="1:7" ht="51">
      <c r="A45" s="64" t="s">
        <v>117</v>
      </c>
      <c r="B45" s="20" t="s">
        <v>5</v>
      </c>
      <c r="C45" s="20" t="s">
        <v>54</v>
      </c>
      <c r="D45" s="21" t="s">
        <v>131</v>
      </c>
      <c r="E45" s="21"/>
      <c r="F45" s="22">
        <f>SUM(F47)</f>
        <v>135</v>
      </c>
      <c r="G45" s="22">
        <f>SUM(G47)</f>
        <v>135</v>
      </c>
    </row>
    <row r="46" spans="1:7" s="58" customFormat="1" ht="12.75">
      <c r="A46" s="61" t="s">
        <v>98</v>
      </c>
      <c r="B46" s="55" t="s">
        <v>5</v>
      </c>
      <c r="C46" s="55" t="s">
        <v>54</v>
      </c>
      <c r="D46" s="56" t="s">
        <v>131</v>
      </c>
      <c r="E46" s="56" t="s">
        <v>99</v>
      </c>
      <c r="F46" s="57">
        <f>F47</f>
        <v>135</v>
      </c>
      <c r="G46" s="57">
        <f>G47</f>
        <v>135</v>
      </c>
    </row>
    <row r="47" spans="1:7" ht="12.75" hidden="1">
      <c r="A47" s="65" t="s">
        <v>39</v>
      </c>
      <c r="B47" s="14" t="s">
        <v>5</v>
      </c>
      <c r="C47" s="14" t="s">
        <v>54</v>
      </c>
      <c r="D47" s="15" t="s">
        <v>52</v>
      </c>
      <c r="E47" s="15" t="s">
        <v>71</v>
      </c>
      <c r="F47" s="16">
        <v>135</v>
      </c>
      <c r="G47" s="16">
        <v>135</v>
      </c>
    </row>
    <row r="48" spans="1:7" ht="12.75" hidden="1">
      <c r="A48" s="49" t="s">
        <v>19</v>
      </c>
      <c r="B48" s="17" t="s">
        <v>5</v>
      </c>
      <c r="C48" s="17" t="s">
        <v>38</v>
      </c>
      <c r="D48" s="18"/>
      <c r="E48" s="18"/>
      <c r="F48" s="19">
        <f>SUM(F49)</f>
        <v>0</v>
      </c>
      <c r="G48" s="19">
        <f>SUM(G49)</f>
        <v>0</v>
      </c>
    </row>
    <row r="49" spans="1:7" ht="12.75" hidden="1">
      <c r="A49" s="53" t="s">
        <v>20</v>
      </c>
      <c r="B49" s="20" t="s">
        <v>5</v>
      </c>
      <c r="C49" s="20" t="s">
        <v>38</v>
      </c>
      <c r="D49" s="21" t="s">
        <v>12</v>
      </c>
      <c r="E49" s="21"/>
      <c r="F49" s="22">
        <f>SUM(F50)</f>
        <v>0</v>
      </c>
      <c r="G49" s="22">
        <f>SUM(G50)</f>
        <v>0</v>
      </c>
    </row>
    <row r="50" spans="1:7" s="36" customFormat="1" ht="12.75" hidden="1">
      <c r="A50" s="51" t="s">
        <v>72</v>
      </c>
      <c r="B50" s="14" t="s">
        <v>5</v>
      </c>
      <c r="C50" s="14" t="s">
        <v>38</v>
      </c>
      <c r="D50" s="15" t="s">
        <v>12</v>
      </c>
      <c r="E50" s="15" t="s">
        <v>73</v>
      </c>
      <c r="F50" s="25"/>
      <c r="G50" s="45"/>
    </row>
    <row r="51" spans="1:7" s="36" customFormat="1" ht="12.75" hidden="1">
      <c r="A51" s="49" t="s">
        <v>81</v>
      </c>
      <c r="B51" s="17" t="s">
        <v>5</v>
      </c>
      <c r="C51" s="17" t="s">
        <v>82</v>
      </c>
      <c r="D51" s="18"/>
      <c r="E51" s="18"/>
      <c r="F51" s="19">
        <f>F52</f>
        <v>0</v>
      </c>
      <c r="G51" s="19">
        <f>G52</f>
        <v>0</v>
      </c>
    </row>
    <row r="52" spans="1:7" s="40" customFormat="1" ht="38.25" hidden="1">
      <c r="A52" s="66" t="s">
        <v>83</v>
      </c>
      <c r="B52" s="37" t="s">
        <v>5</v>
      </c>
      <c r="C52" s="37" t="s">
        <v>82</v>
      </c>
      <c r="D52" s="38" t="s">
        <v>84</v>
      </c>
      <c r="E52" s="38"/>
      <c r="F52" s="39">
        <f>F53</f>
        <v>0</v>
      </c>
      <c r="G52" s="39">
        <f>G53</f>
        <v>0</v>
      </c>
    </row>
    <row r="53" spans="1:7" s="36" customFormat="1" ht="30" hidden="1">
      <c r="A53" s="31" t="s">
        <v>65</v>
      </c>
      <c r="B53" s="14" t="s">
        <v>5</v>
      </c>
      <c r="C53" s="14" t="s">
        <v>82</v>
      </c>
      <c r="D53" s="15" t="s">
        <v>84</v>
      </c>
      <c r="E53" s="15" t="s">
        <v>66</v>
      </c>
      <c r="F53" s="25"/>
      <c r="G53" s="46"/>
    </row>
    <row r="54" spans="1:7" ht="15.75">
      <c r="A54" s="67" t="s">
        <v>22</v>
      </c>
      <c r="B54" s="8" t="s">
        <v>7</v>
      </c>
      <c r="C54" s="9"/>
      <c r="D54" s="27"/>
      <c r="E54" s="27"/>
      <c r="F54" s="28">
        <f>SUM(F55)</f>
        <v>302.1</v>
      </c>
      <c r="G54" s="28">
        <f>SUM(G55)</f>
        <v>302.1</v>
      </c>
    </row>
    <row r="55" spans="1:7" ht="12.75">
      <c r="A55" s="49" t="s">
        <v>23</v>
      </c>
      <c r="B55" s="17" t="s">
        <v>7</v>
      </c>
      <c r="C55" s="17" t="s">
        <v>13</v>
      </c>
      <c r="D55" s="18"/>
      <c r="E55" s="18"/>
      <c r="F55" s="19">
        <f>SUM(F56)</f>
        <v>302.1</v>
      </c>
      <c r="G55" s="19">
        <f>SUM(G56)</f>
        <v>302.1</v>
      </c>
    </row>
    <row r="56" spans="1:7" ht="63.75">
      <c r="A56" s="68" t="s">
        <v>118</v>
      </c>
      <c r="B56" s="20" t="s">
        <v>7</v>
      </c>
      <c r="C56" s="20" t="s">
        <v>13</v>
      </c>
      <c r="D56" s="21" t="s">
        <v>132</v>
      </c>
      <c r="E56" s="21"/>
      <c r="F56" s="26">
        <f>F58+F61+F60</f>
        <v>302.1</v>
      </c>
      <c r="G56" s="26">
        <f>G58+G61+G60</f>
        <v>302.1</v>
      </c>
    </row>
    <row r="57" spans="1:7" ht="51">
      <c r="A57" s="54" t="s">
        <v>90</v>
      </c>
      <c r="B57" s="55" t="s">
        <v>7</v>
      </c>
      <c r="C57" s="55" t="s">
        <v>13</v>
      </c>
      <c r="D57" s="56" t="s">
        <v>132</v>
      </c>
      <c r="E57" s="56" t="s">
        <v>91</v>
      </c>
      <c r="F57" s="69">
        <f>F58</f>
        <v>255.7</v>
      </c>
      <c r="G57" s="69">
        <f>G58</f>
        <v>255.7</v>
      </c>
    </row>
    <row r="58" spans="1:7" ht="12.75" hidden="1">
      <c r="A58" s="51" t="s">
        <v>61</v>
      </c>
      <c r="B58" s="14" t="s">
        <v>7</v>
      </c>
      <c r="C58" s="14" t="s">
        <v>13</v>
      </c>
      <c r="D58" s="15" t="s">
        <v>132</v>
      </c>
      <c r="E58" s="15" t="s">
        <v>62</v>
      </c>
      <c r="F58" s="25">
        <v>255.7</v>
      </c>
      <c r="G58" s="25">
        <v>255.7</v>
      </c>
    </row>
    <row r="59" spans="1:7" s="58" customFormat="1" ht="25.5">
      <c r="A59" s="54" t="s">
        <v>93</v>
      </c>
      <c r="B59" s="55" t="s">
        <v>7</v>
      </c>
      <c r="C59" s="55" t="s">
        <v>13</v>
      </c>
      <c r="D59" s="56" t="s">
        <v>132</v>
      </c>
      <c r="E59" s="56" t="s">
        <v>94</v>
      </c>
      <c r="F59" s="69">
        <f>F60+F61</f>
        <v>46.400000000000006</v>
      </c>
      <c r="G59" s="69">
        <f>G60+G61</f>
        <v>46.400000000000006</v>
      </c>
    </row>
    <row r="60" spans="1:7" ht="30" hidden="1">
      <c r="A60" s="60" t="s">
        <v>77</v>
      </c>
      <c r="B60" s="14" t="s">
        <v>7</v>
      </c>
      <c r="C60" s="14" t="s">
        <v>13</v>
      </c>
      <c r="D60" s="15" t="s">
        <v>24</v>
      </c>
      <c r="E60" s="15" t="s">
        <v>78</v>
      </c>
      <c r="F60" s="25">
        <v>21.6</v>
      </c>
      <c r="G60" s="25">
        <v>21.6</v>
      </c>
    </row>
    <row r="61" spans="1:7" ht="30" hidden="1">
      <c r="A61" s="31" t="s">
        <v>65</v>
      </c>
      <c r="B61" s="14" t="s">
        <v>7</v>
      </c>
      <c r="C61" s="14" t="s">
        <v>13</v>
      </c>
      <c r="D61" s="15" t="s">
        <v>24</v>
      </c>
      <c r="E61" s="15" t="s">
        <v>66</v>
      </c>
      <c r="F61" s="25">
        <v>24.8</v>
      </c>
      <c r="G61" s="25">
        <v>24.8</v>
      </c>
    </row>
    <row r="62" spans="1:7" ht="31.5">
      <c r="A62" s="67" t="s">
        <v>25</v>
      </c>
      <c r="B62" s="8" t="s">
        <v>13</v>
      </c>
      <c r="C62" s="9"/>
      <c r="D62" s="27"/>
      <c r="E62" s="27"/>
      <c r="F62" s="11">
        <f>SUM(F63)</f>
        <v>244</v>
      </c>
      <c r="G62" s="11">
        <f>SUM(G63)</f>
        <v>256</v>
      </c>
    </row>
    <row r="63" spans="1:7" ht="25.5">
      <c r="A63" s="24" t="s">
        <v>35</v>
      </c>
      <c r="B63" s="17" t="s">
        <v>13</v>
      </c>
      <c r="C63" s="18" t="s">
        <v>21</v>
      </c>
      <c r="D63" s="18"/>
      <c r="E63" s="18"/>
      <c r="F63" s="19">
        <f>SUM(F64)</f>
        <v>244</v>
      </c>
      <c r="G63" s="19">
        <f>SUM(G64)</f>
        <v>256</v>
      </c>
    </row>
    <row r="64" spans="1:7" ht="26.25" customHeight="1">
      <c r="A64" s="53" t="s">
        <v>119</v>
      </c>
      <c r="B64" s="20" t="s">
        <v>13</v>
      </c>
      <c r="C64" s="21" t="s">
        <v>21</v>
      </c>
      <c r="D64" s="21" t="s">
        <v>133</v>
      </c>
      <c r="E64" s="21"/>
      <c r="F64" s="26">
        <f>SUM(F66)</f>
        <v>244</v>
      </c>
      <c r="G64" s="26">
        <f>SUM(G66)</f>
        <v>256</v>
      </c>
    </row>
    <row r="65" spans="1:7" s="58" customFormat="1" ht="26.25" customHeight="1">
      <c r="A65" s="54" t="s">
        <v>93</v>
      </c>
      <c r="B65" s="55" t="s">
        <v>13</v>
      </c>
      <c r="C65" s="56" t="s">
        <v>21</v>
      </c>
      <c r="D65" s="56" t="s">
        <v>133</v>
      </c>
      <c r="E65" s="56" t="s">
        <v>94</v>
      </c>
      <c r="F65" s="69">
        <f>F66</f>
        <v>244</v>
      </c>
      <c r="G65" s="69">
        <f>G66</f>
        <v>256</v>
      </c>
    </row>
    <row r="66" spans="1:7" ht="30" hidden="1">
      <c r="A66" s="31" t="s">
        <v>65</v>
      </c>
      <c r="B66" s="14" t="s">
        <v>13</v>
      </c>
      <c r="C66" s="15" t="s">
        <v>21</v>
      </c>
      <c r="D66" s="15" t="s">
        <v>74</v>
      </c>
      <c r="E66" s="15" t="s">
        <v>66</v>
      </c>
      <c r="F66" s="25">
        <v>244</v>
      </c>
      <c r="G66" s="25">
        <v>256</v>
      </c>
    </row>
    <row r="67" spans="1:7" ht="15.75">
      <c r="A67" s="70" t="s">
        <v>100</v>
      </c>
      <c r="B67" s="8" t="s">
        <v>14</v>
      </c>
      <c r="C67" s="10"/>
      <c r="D67" s="10"/>
      <c r="E67" s="10"/>
      <c r="F67" s="11">
        <f>F68</f>
        <v>3961</v>
      </c>
      <c r="G67" s="74">
        <f>G68</f>
        <v>4091</v>
      </c>
    </row>
    <row r="68" spans="1:7" s="71" customFormat="1" ht="12.75">
      <c r="A68" s="24" t="s">
        <v>101</v>
      </c>
      <c r="B68" s="17" t="s">
        <v>14</v>
      </c>
      <c r="C68" s="18" t="s">
        <v>102</v>
      </c>
      <c r="D68" s="18"/>
      <c r="E68" s="18"/>
      <c r="F68" s="19">
        <f>F69</f>
        <v>3961</v>
      </c>
      <c r="G68" s="75">
        <f>G69</f>
        <v>4091</v>
      </c>
    </row>
    <row r="69" spans="1:7" s="4" customFormat="1" ht="51">
      <c r="A69" s="64" t="s">
        <v>120</v>
      </c>
      <c r="B69" s="20" t="s">
        <v>14</v>
      </c>
      <c r="C69" s="21" t="s">
        <v>102</v>
      </c>
      <c r="D69" s="41" t="s">
        <v>134</v>
      </c>
      <c r="E69" s="21"/>
      <c r="F69" s="26">
        <f>F71</f>
        <v>3961</v>
      </c>
      <c r="G69" s="76">
        <f>G71</f>
        <v>4091</v>
      </c>
    </row>
    <row r="70" spans="1:7" s="58" customFormat="1" ht="12.75">
      <c r="A70" s="61" t="s">
        <v>98</v>
      </c>
      <c r="B70" s="55" t="s">
        <v>14</v>
      </c>
      <c r="C70" s="56" t="s">
        <v>102</v>
      </c>
      <c r="D70" s="72" t="s">
        <v>134</v>
      </c>
      <c r="E70" s="56" t="s">
        <v>99</v>
      </c>
      <c r="F70" s="69">
        <f>F71</f>
        <v>3961</v>
      </c>
      <c r="G70" s="69">
        <f>G71</f>
        <v>4091</v>
      </c>
    </row>
    <row r="71" spans="1:7" ht="12.75" hidden="1">
      <c r="A71" s="65" t="s">
        <v>39</v>
      </c>
      <c r="B71" s="14" t="s">
        <v>14</v>
      </c>
      <c r="C71" s="15" t="s">
        <v>102</v>
      </c>
      <c r="D71" s="15" t="s">
        <v>103</v>
      </c>
      <c r="E71" s="15" t="s">
        <v>71</v>
      </c>
      <c r="F71" s="25">
        <v>3961</v>
      </c>
      <c r="G71" s="77">
        <v>4091</v>
      </c>
    </row>
    <row r="72" spans="1:7" ht="15.75">
      <c r="A72" s="67" t="s">
        <v>26</v>
      </c>
      <c r="B72" s="8" t="s">
        <v>18</v>
      </c>
      <c r="C72" s="9"/>
      <c r="D72" s="10"/>
      <c r="E72" s="10"/>
      <c r="F72" s="11">
        <f>SUM(F85+F73+F79)</f>
        <v>9825.5</v>
      </c>
      <c r="G72" s="11">
        <f>SUM(G85+G73+G79)</f>
        <v>10366.5</v>
      </c>
    </row>
    <row r="73" spans="1:7" ht="13.5" customHeight="1">
      <c r="A73" s="24" t="s">
        <v>55</v>
      </c>
      <c r="B73" s="17" t="s">
        <v>18</v>
      </c>
      <c r="C73" s="17" t="s">
        <v>5</v>
      </c>
      <c r="D73" s="18"/>
      <c r="E73" s="18"/>
      <c r="F73" s="19">
        <f>F74+F77</f>
        <v>243</v>
      </c>
      <c r="G73" s="19">
        <f>G74+G77</f>
        <v>256</v>
      </c>
    </row>
    <row r="74" spans="1:7" ht="63.75">
      <c r="A74" s="64" t="s">
        <v>121</v>
      </c>
      <c r="B74" s="20" t="s">
        <v>18</v>
      </c>
      <c r="C74" s="20" t="s">
        <v>5</v>
      </c>
      <c r="D74" s="21" t="s">
        <v>135</v>
      </c>
      <c r="E74" s="21"/>
      <c r="F74" s="26">
        <f>F76</f>
        <v>243</v>
      </c>
      <c r="G74" s="26">
        <f>G76</f>
        <v>256</v>
      </c>
    </row>
    <row r="75" spans="1:7" ht="13.5" customHeight="1">
      <c r="A75" s="61" t="s">
        <v>95</v>
      </c>
      <c r="B75" s="55" t="s">
        <v>18</v>
      </c>
      <c r="C75" s="55" t="s">
        <v>5</v>
      </c>
      <c r="D75" s="56" t="s">
        <v>135</v>
      </c>
      <c r="E75" s="56" t="s">
        <v>92</v>
      </c>
      <c r="F75" s="69">
        <f>F76</f>
        <v>243</v>
      </c>
      <c r="G75" s="69">
        <f>G76</f>
        <v>256</v>
      </c>
    </row>
    <row r="76" spans="1:7" ht="25.5" hidden="1">
      <c r="A76" s="65" t="s">
        <v>105</v>
      </c>
      <c r="B76" s="33" t="s">
        <v>18</v>
      </c>
      <c r="C76" s="33" t="s">
        <v>5</v>
      </c>
      <c r="D76" s="32" t="s">
        <v>104</v>
      </c>
      <c r="E76" s="32" t="s">
        <v>106</v>
      </c>
      <c r="F76" s="25">
        <v>243</v>
      </c>
      <c r="G76" s="25">
        <v>256</v>
      </c>
    </row>
    <row r="77" spans="1:7" s="4" customFormat="1" ht="25.5" hidden="1">
      <c r="A77" s="64" t="s">
        <v>85</v>
      </c>
      <c r="B77" s="42" t="s">
        <v>18</v>
      </c>
      <c r="C77" s="42" t="s">
        <v>5</v>
      </c>
      <c r="D77" s="41" t="s">
        <v>86</v>
      </c>
      <c r="E77" s="41"/>
      <c r="F77" s="26">
        <f>F78</f>
        <v>0</v>
      </c>
      <c r="G77" s="47"/>
    </row>
    <row r="78" spans="1:7" ht="12.75" hidden="1">
      <c r="A78" s="65" t="s">
        <v>39</v>
      </c>
      <c r="B78" s="33" t="s">
        <v>18</v>
      </c>
      <c r="C78" s="33" t="s">
        <v>5</v>
      </c>
      <c r="D78" s="32" t="s">
        <v>86</v>
      </c>
      <c r="E78" s="32" t="s">
        <v>71</v>
      </c>
      <c r="F78" s="25"/>
      <c r="G78" s="44"/>
    </row>
    <row r="79" spans="1:7" ht="13.5" customHeight="1">
      <c r="A79" s="24" t="s">
        <v>56</v>
      </c>
      <c r="B79" s="17" t="s">
        <v>18</v>
      </c>
      <c r="C79" s="17" t="s">
        <v>7</v>
      </c>
      <c r="D79" s="18"/>
      <c r="E79" s="18"/>
      <c r="F79" s="19">
        <f>SUM(F81)+F84</f>
        <v>337</v>
      </c>
      <c r="G79" s="19">
        <f>SUM(G81)+G82</f>
        <v>354</v>
      </c>
    </row>
    <row r="80" spans="1:7" ht="12.75" hidden="1">
      <c r="A80" s="64" t="s">
        <v>107</v>
      </c>
      <c r="B80" s="20" t="s">
        <v>18</v>
      </c>
      <c r="C80" s="20" t="s">
        <v>7</v>
      </c>
      <c r="D80" s="21" t="s">
        <v>108</v>
      </c>
      <c r="E80" s="21"/>
      <c r="F80" s="26">
        <f>SUM(F81)</f>
        <v>0</v>
      </c>
      <c r="G80" s="26">
        <f>SUM(G81)</f>
        <v>0</v>
      </c>
    </row>
    <row r="81" spans="1:7" ht="29.25" customHeight="1" hidden="1">
      <c r="A81" s="65" t="s">
        <v>105</v>
      </c>
      <c r="B81" s="14" t="s">
        <v>18</v>
      </c>
      <c r="C81" s="14" t="s">
        <v>7</v>
      </c>
      <c r="D81" s="15" t="s">
        <v>108</v>
      </c>
      <c r="E81" s="15" t="s">
        <v>106</v>
      </c>
      <c r="F81" s="25"/>
      <c r="G81" s="25"/>
    </row>
    <row r="82" spans="1:7" ht="51">
      <c r="A82" s="64" t="s">
        <v>122</v>
      </c>
      <c r="B82" s="20" t="s">
        <v>18</v>
      </c>
      <c r="C82" s="20" t="s">
        <v>7</v>
      </c>
      <c r="D82" s="21" t="s">
        <v>136</v>
      </c>
      <c r="E82" s="21"/>
      <c r="F82" s="78">
        <f>F84</f>
        <v>337</v>
      </c>
      <c r="G82" s="76">
        <f>G84</f>
        <v>354</v>
      </c>
    </row>
    <row r="83" spans="1:7" s="58" customFormat="1" ht="12.75">
      <c r="A83" s="61" t="s">
        <v>98</v>
      </c>
      <c r="B83" s="55" t="s">
        <v>18</v>
      </c>
      <c r="C83" s="55" t="s">
        <v>7</v>
      </c>
      <c r="D83" s="56" t="s">
        <v>136</v>
      </c>
      <c r="E83" s="56" t="s">
        <v>99</v>
      </c>
      <c r="F83" s="69">
        <f>F84</f>
        <v>337</v>
      </c>
      <c r="G83" s="69">
        <f>G84</f>
        <v>354</v>
      </c>
    </row>
    <row r="84" spans="1:7" ht="12.75" hidden="1">
      <c r="A84" s="63" t="s">
        <v>39</v>
      </c>
      <c r="B84" s="14" t="s">
        <v>18</v>
      </c>
      <c r="C84" s="14" t="s">
        <v>7</v>
      </c>
      <c r="D84" s="15" t="s">
        <v>57</v>
      </c>
      <c r="E84" s="15" t="s">
        <v>71</v>
      </c>
      <c r="F84" s="79">
        <v>337</v>
      </c>
      <c r="G84" s="77">
        <v>354</v>
      </c>
    </row>
    <row r="85" spans="1:7" ht="12.75">
      <c r="A85" s="24" t="s">
        <v>27</v>
      </c>
      <c r="B85" s="17" t="s">
        <v>18</v>
      </c>
      <c r="C85" s="17" t="s">
        <v>13</v>
      </c>
      <c r="D85" s="18"/>
      <c r="E85" s="18"/>
      <c r="F85" s="19">
        <f>SUM(F88+F91+F93+F96+F99+F86)</f>
        <v>9245.5</v>
      </c>
      <c r="G85" s="19">
        <f>SUM(G88+G91+G93+G96+G99+G86)</f>
        <v>9756.5</v>
      </c>
    </row>
    <row r="86" spans="1:7" ht="51" hidden="1">
      <c r="A86" s="73" t="s">
        <v>60</v>
      </c>
      <c r="B86" s="20" t="s">
        <v>18</v>
      </c>
      <c r="C86" s="20" t="s">
        <v>13</v>
      </c>
      <c r="D86" s="21" t="s">
        <v>58</v>
      </c>
      <c r="E86" s="21"/>
      <c r="F86" s="26">
        <f>SUM(F87)</f>
        <v>0</v>
      </c>
      <c r="G86" s="26">
        <f>SUM(G87)</f>
        <v>0</v>
      </c>
    </row>
    <row r="87" spans="1:7" ht="12.75" hidden="1">
      <c r="A87" s="63" t="s">
        <v>59</v>
      </c>
      <c r="B87" s="14" t="s">
        <v>18</v>
      </c>
      <c r="C87" s="14" t="s">
        <v>13</v>
      </c>
      <c r="D87" s="15" t="s">
        <v>58</v>
      </c>
      <c r="E87" s="15"/>
      <c r="F87" s="25"/>
      <c r="G87" s="25"/>
    </row>
    <row r="88" spans="1:7" ht="38.25">
      <c r="A88" s="73" t="s">
        <v>123</v>
      </c>
      <c r="B88" s="20" t="s">
        <v>18</v>
      </c>
      <c r="C88" s="20" t="s">
        <v>13</v>
      </c>
      <c r="D88" s="21" t="s">
        <v>137</v>
      </c>
      <c r="E88" s="21"/>
      <c r="F88" s="26">
        <f>SUM(F90)</f>
        <v>1977</v>
      </c>
      <c r="G88" s="26">
        <f>SUM(G90)</f>
        <v>2106</v>
      </c>
    </row>
    <row r="89" spans="1:7" ht="25.5">
      <c r="A89" s="54" t="s">
        <v>93</v>
      </c>
      <c r="B89" s="55" t="s">
        <v>18</v>
      </c>
      <c r="C89" s="55" t="s">
        <v>13</v>
      </c>
      <c r="D89" s="56" t="s">
        <v>137</v>
      </c>
      <c r="E89" s="56" t="s">
        <v>94</v>
      </c>
      <c r="F89" s="69">
        <f>F90</f>
        <v>1977</v>
      </c>
      <c r="G89" s="69">
        <f>G90</f>
        <v>2106</v>
      </c>
    </row>
    <row r="90" spans="1:7" ht="30" hidden="1">
      <c r="A90" s="31" t="s">
        <v>65</v>
      </c>
      <c r="B90" s="14" t="s">
        <v>18</v>
      </c>
      <c r="C90" s="14" t="s">
        <v>13</v>
      </c>
      <c r="D90" s="15" t="s">
        <v>28</v>
      </c>
      <c r="E90" s="15" t="s">
        <v>66</v>
      </c>
      <c r="F90" s="25">
        <f>1345+632</f>
        <v>1977</v>
      </c>
      <c r="G90" s="25">
        <f>1438+668</f>
        <v>2106</v>
      </c>
    </row>
    <row r="91" spans="1:7" ht="38.25" hidden="1">
      <c r="A91" s="73" t="s">
        <v>30</v>
      </c>
      <c r="B91" s="20" t="s">
        <v>18</v>
      </c>
      <c r="C91" s="20" t="s">
        <v>13</v>
      </c>
      <c r="D91" s="21" t="s">
        <v>29</v>
      </c>
      <c r="E91" s="21"/>
      <c r="F91" s="26">
        <f>SUM(F92)</f>
        <v>0</v>
      </c>
      <c r="G91" s="26">
        <f>SUM(G92)</f>
        <v>0</v>
      </c>
    </row>
    <row r="92" spans="1:7" ht="30" hidden="1">
      <c r="A92" s="31" t="s">
        <v>65</v>
      </c>
      <c r="B92" s="14" t="s">
        <v>18</v>
      </c>
      <c r="C92" s="14" t="s">
        <v>13</v>
      </c>
      <c r="D92" s="15" t="s">
        <v>29</v>
      </c>
      <c r="E92" s="15" t="s">
        <v>66</v>
      </c>
      <c r="F92" s="25"/>
      <c r="G92" s="25"/>
    </row>
    <row r="93" spans="1:7" ht="38.25">
      <c r="A93" s="73" t="s">
        <v>124</v>
      </c>
      <c r="B93" s="20" t="s">
        <v>18</v>
      </c>
      <c r="C93" s="20" t="s">
        <v>13</v>
      </c>
      <c r="D93" s="21" t="s">
        <v>138</v>
      </c>
      <c r="E93" s="21"/>
      <c r="F93" s="26">
        <f>SUM(F95)</f>
        <v>621</v>
      </c>
      <c r="G93" s="26">
        <f>SUM(G95)</f>
        <v>659</v>
      </c>
    </row>
    <row r="94" spans="1:7" s="58" customFormat="1" ht="25.5">
      <c r="A94" s="54" t="s">
        <v>93</v>
      </c>
      <c r="B94" s="55" t="s">
        <v>18</v>
      </c>
      <c r="C94" s="55" t="s">
        <v>13</v>
      </c>
      <c r="D94" s="56" t="s">
        <v>138</v>
      </c>
      <c r="E94" s="56" t="s">
        <v>94</v>
      </c>
      <c r="F94" s="69">
        <f>F95</f>
        <v>621</v>
      </c>
      <c r="G94" s="69">
        <f>G95</f>
        <v>659</v>
      </c>
    </row>
    <row r="95" spans="1:7" ht="30" hidden="1">
      <c r="A95" s="31" t="s">
        <v>65</v>
      </c>
      <c r="B95" s="14" t="s">
        <v>18</v>
      </c>
      <c r="C95" s="14" t="s">
        <v>13</v>
      </c>
      <c r="D95" s="15" t="s">
        <v>31</v>
      </c>
      <c r="E95" s="15" t="s">
        <v>66</v>
      </c>
      <c r="F95" s="25">
        <v>621</v>
      </c>
      <c r="G95" s="25">
        <v>659</v>
      </c>
    </row>
    <row r="96" spans="1:7" ht="51">
      <c r="A96" s="73" t="s">
        <v>125</v>
      </c>
      <c r="B96" s="20" t="s">
        <v>18</v>
      </c>
      <c r="C96" s="20" t="s">
        <v>13</v>
      </c>
      <c r="D96" s="21" t="s">
        <v>139</v>
      </c>
      <c r="E96" s="21"/>
      <c r="F96" s="26">
        <f>SUM(F98)</f>
        <v>1970</v>
      </c>
      <c r="G96" s="26">
        <f>SUM(G98)</f>
        <v>2199.5</v>
      </c>
    </row>
    <row r="97" spans="1:7" s="58" customFormat="1" ht="25.5">
      <c r="A97" s="54" t="s">
        <v>93</v>
      </c>
      <c r="B97" s="55" t="s">
        <v>18</v>
      </c>
      <c r="C97" s="55" t="s">
        <v>13</v>
      </c>
      <c r="D97" s="56" t="s">
        <v>139</v>
      </c>
      <c r="E97" s="56" t="s">
        <v>94</v>
      </c>
      <c r="F97" s="69">
        <f>F98</f>
        <v>1970</v>
      </c>
      <c r="G97" s="69">
        <f>G98</f>
        <v>2199.5</v>
      </c>
    </row>
    <row r="98" spans="1:7" ht="30" hidden="1">
      <c r="A98" s="31" t="s">
        <v>65</v>
      </c>
      <c r="B98" s="14" t="s">
        <v>18</v>
      </c>
      <c r="C98" s="14" t="s">
        <v>13</v>
      </c>
      <c r="D98" s="15" t="s">
        <v>32</v>
      </c>
      <c r="E98" s="15" t="s">
        <v>66</v>
      </c>
      <c r="F98" s="25">
        <f>178+1792</f>
        <v>1970</v>
      </c>
      <c r="G98" s="25">
        <f>187+2012.5</f>
        <v>2199.5</v>
      </c>
    </row>
    <row r="99" spans="1:7" ht="51">
      <c r="A99" s="73" t="s">
        <v>126</v>
      </c>
      <c r="B99" s="20" t="s">
        <v>18</v>
      </c>
      <c r="C99" s="20" t="s">
        <v>13</v>
      </c>
      <c r="D99" s="21" t="s">
        <v>140</v>
      </c>
      <c r="E99" s="21"/>
      <c r="F99" s="26">
        <f>SUM(F101)</f>
        <v>4677.5</v>
      </c>
      <c r="G99" s="26">
        <f>SUM(G101)</f>
        <v>4792</v>
      </c>
    </row>
    <row r="100" spans="1:7" ht="25.5">
      <c r="A100" s="54" t="s">
        <v>93</v>
      </c>
      <c r="B100" s="55" t="s">
        <v>18</v>
      </c>
      <c r="C100" s="55" t="s">
        <v>13</v>
      </c>
      <c r="D100" s="56" t="s">
        <v>140</v>
      </c>
      <c r="E100" s="56" t="s">
        <v>94</v>
      </c>
      <c r="F100" s="69">
        <f>F101</f>
        <v>4677.5</v>
      </c>
      <c r="G100" s="69">
        <f>G101</f>
        <v>4792</v>
      </c>
    </row>
    <row r="101" spans="1:7" ht="30" hidden="1">
      <c r="A101" s="31" t="s">
        <v>109</v>
      </c>
      <c r="B101" s="14" t="s">
        <v>18</v>
      </c>
      <c r="C101" s="14" t="s">
        <v>13</v>
      </c>
      <c r="D101" s="15" t="s">
        <v>33</v>
      </c>
      <c r="E101" s="15" t="s">
        <v>66</v>
      </c>
      <c r="F101" s="25">
        <f>88+693+3896.5</f>
        <v>4677.5</v>
      </c>
      <c r="G101" s="25">
        <f>92+693+4007</f>
        <v>4792</v>
      </c>
    </row>
    <row r="102" spans="1:7" ht="15.75">
      <c r="A102" s="67" t="s">
        <v>43</v>
      </c>
      <c r="B102" s="8" t="s">
        <v>44</v>
      </c>
      <c r="C102" s="8"/>
      <c r="D102" s="10"/>
      <c r="E102" s="10"/>
      <c r="F102" s="11">
        <f>SUM(F104)</f>
        <v>41</v>
      </c>
      <c r="G102" s="11">
        <f>SUM(G104)</f>
        <v>42</v>
      </c>
    </row>
    <row r="103" spans="1:7" ht="12.75">
      <c r="A103" s="24" t="s">
        <v>45</v>
      </c>
      <c r="B103" s="17" t="s">
        <v>44</v>
      </c>
      <c r="C103" s="17" t="s">
        <v>5</v>
      </c>
      <c r="D103" s="18"/>
      <c r="E103" s="18"/>
      <c r="F103" s="19">
        <f>SUM(F104)</f>
        <v>41</v>
      </c>
      <c r="G103" s="19">
        <f>SUM(G104)</f>
        <v>42</v>
      </c>
    </row>
    <row r="104" spans="1:7" s="4" customFormat="1" ht="51">
      <c r="A104" s="73" t="s">
        <v>127</v>
      </c>
      <c r="B104" s="20" t="s">
        <v>44</v>
      </c>
      <c r="C104" s="20" t="s">
        <v>5</v>
      </c>
      <c r="D104" s="21" t="s">
        <v>141</v>
      </c>
      <c r="E104" s="21"/>
      <c r="F104" s="26">
        <f>SUM(G106)</f>
        <v>41</v>
      </c>
      <c r="G104" s="26">
        <f>SUM(H106)</f>
        <v>42</v>
      </c>
    </row>
    <row r="105" spans="1:7" s="58" customFormat="1" ht="12.75">
      <c r="A105" s="61" t="s">
        <v>96</v>
      </c>
      <c r="B105" s="55" t="s">
        <v>44</v>
      </c>
      <c r="C105" s="55" t="s">
        <v>5</v>
      </c>
      <c r="D105" s="56" t="s">
        <v>141</v>
      </c>
      <c r="E105" s="56" t="s">
        <v>97</v>
      </c>
      <c r="F105" s="69">
        <f>G106</f>
        <v>41</v>
      </c>
      <c r="G105" s="69">
        <f>H106</f>
        <v>42</v>
      </c>
    </row>
    <row r="106" spans="1:8" ht="26.25" customHeight="1" hidden="1">
      <c r="A106" s="31" t="s">
        <v>75</v>
      </c>
      <c r="B106" s="15" t="s">
        <v>92</v>
      </c>
      <c r="C106" s="14" t="s">
        <v>44</v>
      </c>
      <c r="D106" s="14" t="s">
        <v>5</v>
      </c>
      <c r="E106" s="15" t="s">
        <v>46</v>
      </c>
      <c r="F106" s="15" t="s">
        <v>76</v>
      </c>
      <c r="G106" s="25">
        <v>41</v>
      </c>
      <c r="H106" s="44">
        <v>42</v>
      </c>
    </row>
    <row r="107" spans="1:7" ht="15.75">
      <c r="A107" s="120" t="s">
        <v>40</v>
      </c>
      <c r="B107" s="120"/>
      <c r="C107" s="120"/>
      <c r="D107" s="120"/>
      <c r="E107" s="120"/>
      <c r="F107" s="30">
        <f>SUM(F17+F54+F62+F72+F102+F67)</f>
        <v>17562.6</v>
      </c>
      <c r="G107" s="29">
        <f>SUM(G17+G54+G62+G72+G102+G67)</f>
        <v>18246.6</v>
      </c>
    </row>
    <row r="108" spans="1:7" ht="12.75">
      <c r="A108" s="80"/>
      <c r="B108" s="80"/>
      <c r="C108" s="80"/>
      <c r="D108" s="80"/>
      <c r="E108" s="80"/>
      <c r="F108" s="81"/>
      <c r="G108" s="82"/>
    </row>
  </sheetData>
  <sheetProtection/>
  <mergeCells count="13">
    <mergeCell ref="A107:E107"/>
    <mergeCell ref="A12:G12"/>
    <mergeCell ref="A13:G13"/>
    <mergeCell ref="B9:G9"/>
    <mergeCell ref="A3:G3"/>
    <mergeCell ref="A4:G4"/>
    <mergeCell ref="A11:G11"/>
    <mergeCell ref="A1:G1"/>
    <mergeCell ref="A2:G2"/>
    <mergeCell ref="A7:G7"/>
    <mergeCell ref="A8:G8"/>
    <mergeCell ref="A5:G5"/>
    <mergeCell ref="A6:G6"/>
  </mergeCells>
  <printOptions/>
  <pageMargins left="0.75" right="0.34" top="0.25" bottom="0.16" header="0.5" footer="0.5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2014-03-26T09:16:10Z</cp:lastPrinted>
  <dcterms:created xsi:type="dcterms:W3CDTF">2008-11-27T06:46:34Z</dcterms:created>
  <dcterms:modified xsi:type="dcterms:W3CDTF">2014-11-25T07:15:40Z</dcterms:modified>
  <cp:category/>
  <cp:version/>
  <cp:contentType/>
  <cp:contentStatus/>
</cp:coreProperties>
</file>