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1"/>
  </bookViews>
  <sheets>
    <sheet name="2014" sheetId="1" r:id="rId1"/>
    <sheet name="2014-2015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<sst xmlns="http://schemas.openxmlformats.org/spreadsheetml/2006/main" count="801" uniqueCount="129">
  <si>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</si>
  <si>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</si>
  <si>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</si>
  <si>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</si>
  <si>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</si>
  <si>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</si>
  <si>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</si>
  <si>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</si>
  <si>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</si>
  <si>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0020300</t>
  </si>
  <si>
    <t>Глава муниципального образования</t>
  </si>
  <si>
    <t>Выполнение функций органами местного самоуправления</t>
  </si>
  <si>
    <t>0700500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</si>
  <si>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</si>
  <si>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</si>
  <si>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</si>
  <si>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0020400</t>
  </si>
  <si>
    <t>Центральный аппарат</t>
  </si>
  <si>
    <t>0020800</t>
  </si>
  <si>
    <t>Глава местной администрации (исполнительно-распорядительного органа муниципального образования)</t>
  </si>
  <si>
    <t>05</t>
  </si>
  <si>
    <t>Резервные фонды</t>
  </si>
  <si>
    <t>Резервные фонды  местных администраций</t>
  </si>
  <si>
    <t>14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</si>
  <si>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</si>
  <si>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</si>
  <si>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</si>
  <si>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 (субвенция)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</si>
  <si>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</si>
  <si>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</si>
  <si>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</si>
  <si>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6000100</t>
  </si>
  <si>
    <t>Уличное освещение</t>
  </si>
  <si>
    <t>6000200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</si>
  <si>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</si>
  <si>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6000300</t>
  </si>
  <si>
    <t>Озеленение</t>
  </si>
  <si>
    <t>6000400</t>
  </si>
  <si>
    <t>Организация и содержание мест захоронений</t>
  </si>
  <si>
    <t>6000500</t>
  </si>
  <si>
    <t>Прочие мероприятия по благоустройству городских округов и поселений</t>
  </si>
  <si>
    <t>к решению Собрания депутатов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</si>
  <si>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</si>
  <si>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</si>
  <si>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</si>
  <si>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Сумма</t>
  </si>
  <si>
    <t xml:space="preserve">Наименование </t>
  </si>
  <si>
    <t>11</t>
  </si>
  <si>
    <t>Иные межбюджетные трансферты</t>
  </si>
  <si>
    <t>ВСЕГО расходов</t>
  </si>
  <si>
    <t xml:space="preserve">Распределение расходов бюджета поселения </t>
  </si>
  <si>
    <t>городского поселения "Пушкиногорье"</t>
  </si>
  <si>
    <t>СОЦИАЛЬНАЯ ПОЛИТИКА</t>
  </si>
  <si>
    <t>10</t>
  </si>
  <si>
    <t>Пенсионное обеспечение</t>
  </si>
  <si>
    <t>Доплаты к пенсиям государственных служащих субъектов РФ и муниципальных служащих</t>
  </si>
  <si>
    <t>4910100</t>
  </si>
  <si>
    <t>"О бюджете муниципального образования</t>
  </si>
  <si>
    <t>по разделам, подразделам, целевым статьям расходов, видам расходов</t>
  </si>
  <si>
    <t>Центральный аппарат (средства из резервного фонда поселения на осуществление дополнительных расходов)</t>
  </si>
  <si>
    <t>0020401</t>
  </si>
  <si>
    <t>Межбюджетные трансферты на решение вопросов в части содержания специалистов</t>
  </si>
  <si>
    <t>5210603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</si>
  <si>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</si>
  <si>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</si>
  <si>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</si>
  <si>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Коммунальное хозяйство</t>
  </si>
  <si>
    <t>Межбюджетные трансферты на решение вопросов в части содержания объектов водоснабжения</t>
  </si>
  <si>
    <t>5210602</t>
  </si>
  <si>
    <t>5227100</t>
  </si>
  <si>
    <t>Субсидии юридическим лицам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</si>
  <si>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2012-2013 годы"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</si>
  <si>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</si>
  <si>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</si>
  <si>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</si>
  <si>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</si>
  <si>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</si>
  <si>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</si>
  <si>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</si>
  <si>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</si>
  <si>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</si>
  <si>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</si>
  <si>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540</t>
  </si>
  <si>
    <t>Резервные средства</t>
  </si>
  <si>
    <t>870</t>
  </si>
  <si>
    <t>247000</t>
  </si>
  <si>
    <t>Пособия и компенсации гражданам и иные социальные выплаты, кроме публичных нормативных обязательств</t>
  </si>
  <si>
    <t>321</t>
  </si>
  <si>
    <t>Закупка товаров, работ, услуг в сфере информационно-коммуникационных технологий</t>
  </si>
  <si>
    <t>242</t>
  </si>
  <si>
    <t>Иные выплаты населению</t>
  </si>
  <si>
    <t>360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</si>
  <si>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</si>
  <si>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</si>
  <si>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</si>
  <si>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</si>
  <si>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Межбюджетные трансферты на решение вопросов в части ремонтов придомовых территорий</t>
  </si>
  <si>
    <t>5210604</t>
  </si>
  <si>
    <t>РЗ</t>
  </si>
  <si>
    <t>Приложение № 8</t>
  </si>
  <si>
    <t>Приложение № 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</si>
  <si>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</si>
  <si>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</si>
  <si>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</si>
  <si>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</si>
  <si>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</si>
  <si>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</si>
  <si>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</si>
  <si>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</si>
  <si>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</si>
  <si>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</si>
  <si>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</si>
  <si>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</si>
  <si>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</si>
  <si>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</t>
  </si>
  <si>
    <t>5210608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</si>
  <si>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</si>
  <si>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</si>
  <si>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</si>
  <si>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</si>
  <si>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Мероприятия в области коммунального хозяйства</t>
  </si>
  <si>
    <t>3510500</t>
  </si>
  <si>
    <t>Прочие мероприятия по благоустройству городских округов и поселений в т. ч. "Народная программа"-693т.р</t>
  </si>
  <si>
    <t>Прочая закупка товаров, работ и услуг для государственных (муниципальных) нужд, в т. ч. "Народная программа"-693т.р</t>
  </si>
  <si>
    <t>на 2014 год</t>
  </si>
  <si>
    <t>"Пушкиногорье" на 2014 год</t>
  </si>
  <si>
    <t>и плановый период 2015-2016гг."</t>
  </si>
  <si>
    <t>на 2015-2016гг.</t>
  </si>
  <si>
    <t>№ 155 от 25.12.2013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</si>
</sst>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</numFmts>
  <fonts count="53">
    <font>
      <sz val="10"/>
      <name val="Arial Cyr"/>
      <family val="0"/>
    </font>
    <font>
      <sz val="10"/>
      <color indexed="8"/>
      <name val="Arial Cyr"/>
      <family val="0"/>
    </font>
    <font>
      <b/>
      <sz val="13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sz val="11"/>
      <color indexed="8"/>
      <name val="Arial"/>
      <family val="2"/>
    </font>
    <font>
      <b/>
      <sz val="12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8"/>
      <color indexed="8"/>
      <name val="Arial Cyr"/>
      <family val="0"/>
    </font>
    <font>
      <sz val="11"/>
      <color indexed="8"/>
      <name val="TimesNewRomanPSMT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44" fontId="2" fillId="0" borderId="0" xfId="42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justify" wrapText="1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justify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justify" wrapText="1"/>
    </xf>
    <xf numFmtId="49" fontId="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justify" wrapText="1"/>
    </xf>
    <xf numFmtId="49" fontId="4" fillId="34" borderId="10" xfId="0" applyNumberFormat="1" applyFont="1" applyFill="1" applyBorder="1" applyAlignment="1">
      <alignment vertical="justify" wrapText="1"/>
    </xf>
    <xf numFmtId="49" fontId="3" fillId="0" borderId="10" xfId="0" applyNumberFormat="1" applyFont="1" applyBorder="1" applyAlignment="1">
      <alignment vertical="justify" wrapText="1"/>
    </xf>
    <xf numFmtId="164" fontId="1" fillId="35" borderId="10" xfId="0" applyNumberFormat="1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justify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justify" wrapText="1"/>
    </xf>
    <xf numFmtId="164" fontId="5" fillId="35" borderId="10" xfId="0" applyNumberFormat="1" applyFont="1" applyFill="1" applyBorder="1" applyAlignment="1">
      <alignment horizontal="center" vertical="center"/>
    </xf>
    <xf numFmtId="164" fontId="5" fillId="35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10" xfId="0" applyFont="1" applyBorder="1" applyAlignment="1">
      <alignment vertical="justify" wrapText="1"/>
    </xf>
    <xf numFmtId="164" fontId="1" fillId="0" borderId="0" xfId="0" applyNumberFormat="1" applyFont="1" applyAlignment="1">
      <alignment/>
    </xf>
    <xf numFmtId="0" fontId="1" fillId="35" borderId="0" xfId="0" applyFont="1" applyFill="1" applyAlignment="1">
      <alignment/>
    </xf>
    <xf numFmtId="0" fontId="15" fillId="35" borderId="10" xfId="0" applyFont="1" applyFill="1" applyBorder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164" fontId="11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0" fontId="16" fillId="0" borderId="10" xfId="0" applyFont="1" applyBorder="1" applyAlignment="1">
      <alignment/>
    </xf>
    <xf numFmtId="164" fontId="17" fillId="35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49" fontId="17" fillId="35" borderId="10" xfId="0" applyNumberFormat="1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/>
    </xf>
    <xf numFmtId="165" fontId="4" fillId="34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3" fillId="35" borderId="10" xfId="0" applyNumberFormat="1" applyFont="1" applyFill="1" applyBorder="1" applyAlignment="1">
      <alignment horizontal="center" vertical="center"/>
    </xf>
    <xf numFmtId="165" fontId="1" fillId="35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&#1067;%202014\&#1044;&#1086;&#1093;&#1086;&#1076;&#1099;%20&#1080;%20&#1088;&#1072;&#1089;&#1093;&#1086;&#1076;&#1099;%202015-2016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ш+"/>
      <sheetName val="Велье+"/>
      <sheetName val="Новг+"/>
      <sheetName val="Пол+"/>
      <sheetName val="Итого+"/>
      <sheetName val="Пушкиногорье"/>
      <sheetName val="Велье"/>
      <sheetName val="Новгородка"/>
      <sheetName val="Поляне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9.875" style="1" customWidth="1"/>
    <col min="5" max="5" width="5.625" style="1" customWidth="1"/>
    <col min="6" max="6" width="13.25390625" style="1" customWidth="1"/>
    <col min="7" max="16384" width="9.125" style="1" customWidth="1"/>
  </cols>
  <sheetData>
    <row r="1" spans="1:6" ht="12.75" customHeight="1">
      <c r="A1" s="86" t="s">
        <v>100</v>
      </c>
      <c r="B1" s="86"/>
      <c r="C1" s="86"/>
      <c r="D1" s="86"/>
      <c r="E1" s="86"/>
      <c r="F1" s="86"/>
    </row>
    <row r="2" spans="1:6" ht="14.25" customHeight="1">
      <c r="A2" s="85" t="s">
        <v>41</v>
      </c>
      <c r="B2" s="85"/>
      <c r="C2" s="85"/>
      <c r="D2" s="85"/>
      <c r="E2" s="85"/>
      <c r="F2" s="85"/>
    </row>
    <row r="3" spans="1:6" ht="14.25" customHeight="1">
      <c r="A3" s="85" t="s">
        <v>51</v>
      </c>
      <c r="B3" s="85"/>
      <c r="C3" s="87"/>
      <c r="D3" s="87"/>
      <c r="E3" s="87"/>
      <c r="F3" s="87"/>
    </row>
    <row r="4" spans="1:7" ht="14.25" customHeight="1">
      <c r="A4" s="90" t="s">
        <v>128</v>
      </c>
      <c r="B4" s="90"/>
      <c r="C4" s="90"/>
      <c r="D4" s="90"/>
      <c r="E4" s="90"/>
      <c r="F4" s="90"/>
      <c r="G4" s="84"/>
    </row>
    <row r="5" spans="1:6" ht="14.25" customHeight="1">
      <c r="A5" s="85" t="s">
        <v>57</v>
      </c>
      <c r="B5" s="85"/>
      <c r="C5" s="85"/>
      <c r="D5" s="85"/>
      <c r="E5" s="85"/>
      <c r="F5" s="85"/>
    </row>
    <row r="6" spans="1:6" ht="15">
      <c r="A6" s="85" t="s">
        <v>125</v>
      </c>
      <c r="B6" s="85"/>
      <c r="C6" s="85"/>
      <c r="D6" s="85"/>
      <c r="E6" s="85"/>
      <c r="F6" s="85"/>
    </row>
    <row r="7" spans="1:6" ht="15">
      <c r="A7" s="5"/>
      <c r="B7" s="85" t="s">
        <v>126</v>
      </c>
      <c r="C7" s="85"/>
      <c r="D7" s="85"/>
      <c r="E7" s="85"/>
      <c r="F7" s="85"/>
    </row>
    <row r="8" spans="1:6" ht="15">
      <c r="A8" s="5"/>
      <c r="B8" s="5"/>
      <c r="C8" s="5"/>
      <c r="D8" s="5"/>
      <c r="E8" s="5"/>
      <c r="F8" s="5"/>
    </row>
    <row r="9" spans="1:6" ht="15.75">
      <c r="A9" s="89" t="s">
        <v>50</v>
      </c>
      <c r="B9" s="89"/>
      <c r="C9" s="89"/>
      <c r="D9" s="89"/>
      <c r="E9" s="89"/>
      <c r="F9" s="89"/>
    </row>
    <row r="10" spans="1:6" ht="12.75" customHeight="1">
      <c r="A10" s="89" t="s">
        <v>58</v>
      </c>
      <c r="B10" s="89"/>
      <c r="C10" s="89"/>
      <c r="D10" s="89"/>
      <c r="E10" s="89"/>
      <c r="F10" s="89"/>
    </row>
    <row r="11" spans="1:6" ht="12.75" customHeight="1">
      <c r="A11" s="89" t="s">
        <v>124</v>
      </c>
      <c r="B11" s="89"/>
      <c r="C11" s="89"/>
      <c r="D11" s="89"/>
      <c r="E11" s="89"/>
      <c r="F11" s="89"/>
    </row>
    <row r="12" spans="1:5" ht="12.75" customHeight="1">
      <c r="A12" s="2"/>
      <c r="B12" s="2"/>
      <c r="C12" s="2"/>
      <c r="D12" s="2"/>
      <c r="E12" s="2"/>
    </row>
    <row r="13" spans="5:6" ht="12.75">
      <c r="E13" s="3"/>
      <c r="F13" s="3" t="s">
        <v>0</v>
      </c>
    </row>
    <row r="14" spans="1:6" ht="17.25" customHeight="1">
      <c r="A14" s="6" t="s">
        <v>46</v>
      </c>
      <c r="B14" s="6" t="s">
        <v>98</v>
      </c>
      <c r="C14" s="7" t="s">
        <v>2</v>
      </c>
      <c r="D14" s="6" t="s">
        <v>3</v>
      </c>
      <c r="E14" s="6" t="s">
        <v>4</v>
      </c>
      <c r="F14" s="6" t="s">
        <v>45</v>
      </c>
    </row>
    <row r="15" spans="1:6" ht="15.75">
      <c r="A15" s="8" t="s">
        <v>6</v>
      </c>
      <c r="B15" s="9" t="s">
        <v>5</v>
      </c>
      <c r="C15" s="10"/>
      <c r="D15" s="11"/>
      <c r="E15" s="11"/>
      <c r="F15" s="12">
        <f>SUM(F20+F42+F46+F49+F16)</f>
        <v>3187</v>
      </c>
    </row>
    <row r="16" spans="1:6" s="46" customFormat="1" ht="31.5" customHeight="1" hidden="1">
      <c r="A16" s="18" t="s">
        <v>8</v>
      </c>
      <c r="B16" s="19" t="s">
        <v>5</v>
      </c>
      <c r="C16" s="19" t="s">
        <v>7</v>
      </c>
      <c r="D16" s="20"/>
      <c r="E16" s="20"/>
      <c r="F16" s="21">
        <f>SUM(F17)</f>
        <v>0</v>
      </c>
    </row>
    <row r="17" spans="1:6" s="4" customFormat="1" ht="12.75" hidden="1">
      <c r="A17" s="47" t="s">
        <v>10</v>
      </c>
      <c r="B17" s="23" t="s">
        <v>5</v>
      </c>
      <c r="C17" s="23" t="s">
        <v>7</v>
      </c>
      <c r="D17" s="24" t="s">
        <v>9</v>
      </c>
      <c r="E17" s="24"/>
      <c r="F17" s="25">
        <f>F18+F19</f>
        <v>0</v>
      </c>
    </row>
    <row r="18" spans="1:6" s="4" customFormat="1" ht="14.25" customHeight="1" hidden="1">
      <c r="A18" s="39" t="s">
        <v>72</v>
      </c>
      <c r="B18" s="15" t="s">
        <v>5</v>
      </c>
      <c r="C18" s="15" t="s">
        <v>7</v>
      </c>
      <c r="D18" s="16" t="s">
        <v>9</v>
      </c>
      <c r="E18" s="16" t="s">
        <v>73</v>
      </c>
      <c r="F18" s="17"/>
    </row>
    <row r="19" spans="1:6" s="4" customFormat="1" ht="14.25" customHeight="1" hidden="1">
      <c r="A19" s="40" t="s">
        <v>74</v>
      </c>
      <c r="B19" s="15" t="s">
        <v>5</v>
      </c>
      <c r="C19" s="15" t="s">
        <v>7</v>
      </c>
      <c r="D19" s="16" t="s">
        <v>9</v>
      </c>
      <c r="E19" s="16" t="s">
        <v>75</v>
      </c>
      <c r="F19" s="17"/>
    </row>
    <row r="20" spans="1:6" ht="38.25">
      <c r="A20" s="18" t="s">
        <v>15</v>
      </c>
      <c r="B20" s="19" t="s">
        <v>5</v>
      </c>
      <c r="C20" s="19" t="s">
        <v>14</v>
      </c>
      <c r="D20" s="20"/>
      <c r="E20" s="20"/>
      <c r="F20" s="21">
        <f>SUM(F21+F31+F35+F40+F39)</f>
        <v>3052</v>
      </c>
    </row>
    <row r="21" spans="1:6" ht="12.75">
      <c r="A21" s="22" t="s">
        <v>17</v>
      </c>
      <c r="B21" s="23" t="s">
        <v>5</v>
      </c>
      <c r="C21" s="23" t="s">
        <v>14</v>
      </c>
      <c r="D21" s="24" t="s">
        <v>16</v>
      </c>
      <c r="E21" s="24"/>
      <c r="F21" s="25">
        <f>F23+F24+F26+F27+F29+F30</f>
        <v>2233</v>
      </c>
    </row>
    <row r="22" spans="1:6" s="67" customFormat="1" ht="51">
      <c r="A22" s="63" t="s">
        <v>101</v>
      </c>
      <c r="B22" s="64" t="s">
        <v>5</v>
      </c>
      <c r="C22" s="64" t="s">
        <v>14</v>
      </c>
      <c r="D22" s="65" t="s">
        <v>16</v>
      </c>
      <c r="E22" s="65" t="s">
        <v>102</v>
      </c>
      <c r="F22" s="66">
        <f>F23+F24</f>
        <v>1484</v>
      </c>
    </row>
    <row r="23" spans="1:6" ht="12.75" hidden="1">
      <c r="A23" s="39" t="s">
        <v>72</v>
      </c>
      <c r="B23" s="15" t="s">
        <v>5</v>
      </c>
      <c r="C23" s="27" t="s">
        <v>14</v>
      </c>
      <c r="D23" s="16" t="s">
        <v>16</v>
      </c>
      <c r="E23" s="16" t="s">
        <v>73</v>
      </c>
      <c r="F23" s="17">
        <v>1223</v>
      </c>
    </row>
    <row r="24" spans="1:6" ht="15" hidden="1">
      <c r="A24" s="40" t="s">
        <v>74</v>
      </c>
      <c r="B24" s="15" t="s">
        <v>5</v>
      </c>
      <c r="C24" s="27" t="s">
        <v>14</v>
      </c>
      <c r="D24" s="16" t="s">
        <v>16</v>
      </c>
      <c r="E24" s="16" t="s">
        <v>75</v>
      </c>
      <c r="F24" s="17">
        <v>261</v>
      </c>
    </row>
    <row r="25" spans="1:6" s="67" customFormat="1" ht="25.5">
      <c r="A25" s="63" t="s">
        <v>104</v>
      </c>
      <c r="B25" s="64" t="s">
        <v>5</v>
      </c>
      <c r="C25" s="68" t="s">
        <v>14</v>
      </c>
      <c r="D25" s="65" t="s">
        <v>16</v>
      </c>
      <c r="E25" s="65" t="s">
        <v>105</v>
      </c>
      <c r="F25" s="66">
        <f>F26+F27</f>
        <v>645</v>
      </c>
    </row>
    <row r="26" spans="1:6" ht="30" hidden="1">
      <c r="A26" s="69" t="s">
        <v>88</v>
      </c>
      <c r="B26" s="15" t="s">
        <v>5</v>
      </c>
      <c r="C26" s="27" t="s">
        <v>14</v>
      </c>
      <c r="D26" s="16" t="s">
        <v>16</v>
      </c>
      <c r="E26" s="16" t="s">
        <v>89</v>
      </c>
      <c r="F26" s="17">
        <v>184</v>
      </c>
    </row>
    <row r="27" spans="1:6" ht="30" hidden="1">
      <c r="A27" s="41" t="s">
        <v>76</v>
      </c>
      <c r="B27" s="15" t="s">
        <v>5</v>
      </c>
      <c r="C27" s="27" t="s">
        <v>14</v>
      </c>
      <c r="D27" s="16" t="s">
        <v>16</v>
      </c>
      <c r="E27" s="16" t="s">
        <v>77</v>
      </c>
      <c r="F27" s="17">
        <v>461</v>
      </c>
    </row>
    <row r="28" spans="1:6" s="67" customFormat="1" ht="12.75">
      <c r="A28" s="70" t="s">
        <v>106</v>
      </c>
      <c r="B28" s="64" t="s">
        <v>5</v>
      </c>
      <c r="C28" s="68" t="s">
        <v>14</v>
      </c>
      <c r="D28" s="65" t="s">
        <v>16</v>
      </c>
      <c r="E28" s="65" t="s">
        <v>103</v>
      </c>
      <c r="F28" s="66">
        <f>F29+F30</f>
        <v>104</v>
      </c>
    </row>
    <row r="29" spans="1:6" ht="15" hidden="1">
      <c r="A29" s="41" t="s">
        <v>78</v>
      </c>
      <c r="B29" s="15" t="s">
        <v>5</v>
      </c>
      <c r="C29" s="27" t="s">
        <v>14</v>
      </c>
      <c r="D29" s="16" t="s">
        <v>16</v>
      </c>
      <c r="E29" s="16" t="s">
        <v>79</v>
      </c>
      <c r="F29" s="17">
        <v>62</v>
      </c>
    </row>
    <row r="30" spans="1:6" ht="15" hidden="1">
      <c r="A30" s="42" t="s">
        <v>80</v>
      </c>
      <c r="B30" s="15" t="s">
        <v>5</v>
      </c>
      <c r="C30" s="27" t="s">
        <v>14</v>
      </c>
      <c r="D30" s="16" t="s">
        <v>16</v>
      </c>
      <c r="E30" s="16" t="s">
        <v>81</v>
      </c>
      <c r="F30" s="17">
        <v>42</v>
      </c>
    </row>
    <row r="31" spans="1:6" ht="24.75" customHeight="1">
      <c r="A31" s="22" t="s">
        <v>19</v>
      </c>
      <c r="B31" s="23" t="s">
        <v>5</v>
      </c>
      <c r="C31" s="23" t="s">
        <v>14</v>
      </c>
      <c r="D31" s="24" t="s">
        <v>18</v>
      </c>
      <c r="E31" s="24"/>
      <c r="F31" s="25">
        <f>F33+F34</f>
        <v>351</v>
      </c>
    </row>
    <row r="32" spans="1:6" ht="24.75" customHeight="1">
      <c r="A32" s="63" t="s">
        <v>101</v>
      </c>
      <c r="B32" s="64" t="s">
        <v>5</v>
      </c>
      <c r="C32" s="64" t="s">
        <v>14</v>
      </c>
      <c r="D32" s="65" t="s">
        <v>18</v>
      </c>
      <c r="E32" s="65" t="s">
        <v>102</v>
      </c>
      <c r="F32" s="66">
        <f>F33+F34</f>
        <v>351</v>
      </c>
    </row>
    <row r="33" spans="1:6" ht="14.25" customHeight="1" hidden="1">
      <c r="A33" s="39" t="s">
        <v>72</v>
      </c>
      <c r="B33" s="15" t="s">
        <v>5</v>
      </c>
      <c r="C33" s="15" t="s">
        <v>14</v>
      </c>
      <c r="D33" s="16" t="s">
        <v>18</v>
      </c>
      <c r="E33" s="16" t="s">
        <v>73</v>
      </c>
      <c r="F33" s="17">
        <v>316</v>
      </c>
    </row>
    <row r="34" spans="1:6" ht="14.25" customHeight="1" hidden="1">
      <c r="A34" s="40" t="s">
        <v>74</v>
      </c>
      <c r="B34" s="15" t="s">
        <v>5</v>
      </c>
      <c r="C34" s="15" t="s">
        <v>14</v>
      </c>
      <c r="D34" s="16" t="s">
        <v>18</v>
      </c>
      <c r="E34" s="16" t="s">
        <v>75</v>
      </c>
      <c r="F34" s="17">
        <v>35</v>
      </c>
    </row>
    <row r="35" spans="1:6" ht="25.5" hidden="1">
      <c r="A35" s="22" t="s">
        <v>59</v>
      </c>
      <c r="B35" s="23" t="s">
        <v>5</v>
      </c>
      <c r="C35" s="23" t="s">
        <v>14</v>
      </c>
      <c r="D35" s="24" t="s">
        <v>60</v>
      </c>
      <c r="E35" s="16"/>
      <c r="F35" s="14"/>
    </row>
    <row r="36" spans="1:6" ht="12.75" hidden="1">
      <c r="A36" s="26" t="s">
        <v>11</v>
      </c>
      <c r="B36" s="15" t="s">
        <v>5</v>
      </c>
      <c r="C36" s="27" t="s">
        <v>14</v>
      </c>
      <c r="D36" s="16" t="s">
        <v>60</v>
      </c>
      <c r="E36" s="16"/>
      <c r="F36" s="17"/>
    </row>
    <row r="37" spans="1:6" s="4" customFormat="1" ht="12.75">
      <c r="A37" s="22" t="s">
        <v>22</v>
      </c>
      <c r="B37" s="23" t="s">
        <v>5</v>
      </c>
      <c r="C37" s="23" t="s">
        <v>14</v>
      </c>
      <c r="D37" s="24" t="s">
        <v>12</v>
      </c>
      <c r="E37" s="24"/>
      <c r="F37" s="25">
        <f>F39</f>
        <v>468</v>
      </c>
    </row>
    <row r="38" spans="1:6" s="67" customFormat="1" ht="12.75">
      <c r="A38" s="70" t="s">
        <v>107</v>
      </c>
      <c r="B38" s="64" t="s">
        <v>5</v>
      </c>
      <c r="C38" s="64" t="s">
        <v>14</v>
      </c>
      <c r="D38" s="65" t="s">
        <v>12</v>
      </c>
      <c r="E38" s="65" t="s">
        <v>108</v>
      </c>
      <c r="F38" s="66">
        <f>F39</f>
        <v>468</v>
      </c>
    </row>
    <row r="39" spans="1:7" ht="12.75" hidden="1">
      <c r="A39" s="39" t="s">
        <v>90</v>
      </c>
      <c r="B39" s="15" t="s">
        <v>5</v>
      </c>
      <c r="C39" s="15" t="s">
        <v>14</v>
      </c>
      <c r="D39" s="16" t="s">
        <v>12</v>
      </c>
      <c r="E39" s="16" t="s">
        <v>91</v>
      </c>
      <c r="F39" s="17">
        <f>480-12</f>
        <v>468</v>
      </c>
      <c r="G39" s="48"/>
    </row>
    <row r="40" spans="1:6" ht="25.5" hidden="1">
      <c r="A40" s="28" t="s">
        <v>61</v>
      </c>
      <c r="B40" s="7" t="s">
        <v>5</v>
      </c>
      <c r="C40" s="7" t="s">
        <v>14</v>
      </c>
      <c r="D40" s="13" t="s">
        <v>62</v>
      </c>
      <c r="E40" s="13"/>
      <c r="F40" s="14"/>
    </row>
    <row r="41" spans="1:6" ht="12.75" hidden="1">
      <c r="A41" s="26" t="s">
        <v>48</v>
      </c>
      <c r="B41" s="15" t="s">
        <v>5</v>
      </c>
      <c r="C41" s="27" t="s">
        <v>14</v>
      </c>
      <c r="D41" s="16" t="s">
        <v>62</v>
      </c>
      <c r="E41" s="16"/>
      <c r="F41" s="17"/>
    </row>
    <row r="42" spans="1:6" ht="26.25" customHeight="1">
      <c r="A42" s="29" t="s">
        <v>63</v>
      </c>
      <c r="B42" s="19" t="s">
        <v>5</v>
      </c>
      <c r="C42" s="19" t="s">
        <v>64</v>
      </c>
      <c r="D42" s="20"/>
      <c r="E42" s="20"/>
      <c r="F42" s="21">
        <f>SUM(F45)</f>
        <v>135</v>
      </c>
    </row>
    <row r="43" spans="1:6" ht="25.5">
      <c r="A43" s="28" t="s">
        <v>61</v>
      </c>
      <c r="B43" s="23" t="s">
        <v>5</v>
      </c>
      <c r="C43" s="23" t="s">
        <v>64</v>
      </c>
      <c r="D43" s="24" t="s">
        <v>62</v>
      </c>
      <c r="E43" s="24"/>
      <c r="F43" s="25">
        <f>F45</f>
        <v>135</v>
      </c>
    </row>
    <row r="44" spans="1:6" s="67" customFormat="1" ht="12.75">
      <c r="A44" s="70" t="s">
        <v>109</v>
      </c>
      <c r="B44" s="64" t="s">
        <v>5</v>
      </c>
      <c r="C44" s="64" t="s">
        <v>64</v>
      </c>
      <c r="D44" s="65" t="s">
        <v>62</v>
      </c>
      <c r="E44" s="65" t="s">
        <v>110</v>
      </c>
      <c r="F44" s="66">
        <f>F45</f>
        <v>135</v>
      </c>
    </row>
    <row r="45" spans="1:6" ht="12.75" hidden="1">
      <c r="A45" s="43" t="s">
        <v>48</v>
      </c>
      <c r="B45" s="15" t="s">
        <v>5</v>
      </c>
      <c r="C45" s="15" t="s">
        <v>64</v>
      </c>
      <c r="D45" s="16" t="s">
        <v>62</v>
      </c>
      <c r="E45" s="16" t="s">
        <v>82</v>
      </c>
      <c r="F45" s="17">
        <v>135</v>
      </c>
    </row>
    <row r="46" spans="1:6" ht="12.75" hidden="1">
      <c r="A46" s="18" t="s">
        <v>21</v>
      </c>
      <c r="B46" s="19" t="s">
        <v>5</v>
      </c>
      <c r="C46" s="19" t="s">
        <v>47</v>
      </c>
      <c r="D46" s="20"/>
      <c r="E46" s="20"/>
      <c r="F46" s="21">
        <f>SUM(F47)</f>
        <v>0</v>
      </c>
    </row>
    <row r="47" spans="1:6" ht="12.75" hidden="1">
      <c r="A47" s="22" t="s">
        <v>22</v>
      </c>
      <c r="B47" s="23" t="s">
        <v>5</v>
      </c>
      <c r="C47" s="23" t="s">
        <v>47</v>
      </c>
      <c r="D47" s="24" t="s">
        <v>12</v>
      </c>
      <c r="E47" s="24"/>
      <c r="F47" s="25">
        <f>SUM(F48)</f>
        <v>0</v>
      </c>
    </row>
    <row r="48" spans="1:6" s="49" customFormat="1" ht="12.75" hidden="1">
      <c r="A48" s="39" t="s">
        <v>83</v>
      </c>
      <c r="B48" s="15" t="s">
        <v>5</v>
      </c>
      <c r="C48" s="15" t="s">
        <v>47</v>
      </c>
      <c r="D48" s="16" t="s">
        <v>12</v>
      </c>
      <c r="E48" s="16" t="s">
        <v>84</v>
      </c>
      <c r="F48" s="31"/>
    </row>
    <row r="49" spans="1:7" s="49" customFormat="1" ht="12.75" hidden="1">
      <c r="A49" s="18" t="s">
        <v>92</v>
      </c>
      <c r="B49" s="19" t="s">
        <v>5</v>
      </c>
      <c r="C49" s="19" t="s">
        <v>93</v>
      </c>
      <c r="D49" s="20"/>
      <c r="E49" s="20"/>
      <c r="F49" s="21">
        <f>F50</f>
        <v>0</v>
      </c>
      <c r="G49"/>
    </row>
    <row r="50" spans="1:7" s="55" customFormat="1" ht="38.25" hidden="1">
      <c r="A50" s="50" t="s">
        <v>94</v>
      </c>
      <c r="B50" s="51" t="s">
        <v>5</v>
      </c>
      <c r="C50" s="51" t="s">
        <v>93</v>
      </c>
      <c r="D50" s="52" t="s">
        <v>95</v>
      </c>
      <c r="E50" s="52"/>
      <c r="F50" s="53">
        <f>F51</f>
        <v>0</v>
      </c>
      <c r="G50" s="54"/>
    </row>
    <row r="51" spans="1:7" s="49" customFormat="1" ht="30" hidden="1">
      <c r="A51" s="41" t="s">
        <v>76</v>
      </c>
      <c r="B51" s="15" t="s">
        <v>5</v>
      </c>
      <c r="C51" s="15" t="s">
        <v>93</v>
      </c>
      <c r="D51" s="16" t="s">
        <v>95</v>
      </c>
      <c r="E51" s="16" t="s">
        <v>77</v>
      </c>
      <c r="F51" s="31"/>
      <c r="G51" s="54"/>
    </row>
    <row r="52" spans="1:6" ht="15.75">
      <c r="A52" s="33" t="s">
        <v>24</v>
      </c>
      <c r="B52" s="9" t="s">
        <v>7</v>
      </c>
      <c r="C52" s="10"/>
      <c r="D52" s="34"/>
      <c r="E52" s="34"/>
      <c r="F52" s="35">
        <f>SUM(F53)</f>
        <v>301.40000000000003</v>
      </c>
    </row>
    <row r="53" spans="1:6" ht="12.75">
      <c r="A53" s="18" t="s">
        <v>25</v>
      </c>
      <c r="B53" s="19" t="s">
        <v>7</v>
      </c>
      <c r="C53" s="19" t="s">
        <v>13</v>
      </c>
      <c r="D53" s="20"/>
      <c r="E53" s="20"/>
      <c r="F53" s="21">
        <f>SUM(F54)</f>
        <v>301.40000000000003</v>
      </c>
    </row>
    <row r="54" spans="1:6" ht="25.5">
      <c r="A54" s="36" t="s">
        <v>27</v>
      </c>
      <c r="B54" s="23" t="s">
        <v>7</v>
      </c>
      <c r="C54" s="23" t="s">
        <v>13</v>
      </c>
      <c r="D54" s="24" t="s">
        <v>26</v>
      </c>
      <c r="E54" s="24"/>
      <c r="F54" s="32">
        <f>F56+F58+F59</f>
        <v>301.40000000000003</v>
      </c>
    </row>
    <row r="55" spans="1:6" ht="51">
      <c r="A55" s="63" t="s">
        <v>101</v>
      </c>
      <c r="B55" s="64" t="s">
        <v>7</v>
      </c>
      <c r="C55" s="64" t="s">
        <v>13</v>
      </c>
      <c r="D55" s="65" t="s">
        <v>26</v>
      </c>
      <c r="E55" s="65" t="s">
        <v>102</v>
      </c>
      <c r="F55" s="71">
        <f>F56</f>
        <v>255</v>
      </c>
    </row>
    <row r="56" spans="1:6" ht="12.75" hidden="1">
      <c r="A56" s="39" t="s">
        <v>72</v>
      </c>
      <c r="B56" s="15" t="s">
        <v>7</v>
      </c>
      <c r="C56" s="15" t="s">
        <v>13</v>
      </c>
      <c r="D56" s="16" t="s">
        <v>26</v>
      </c>
      <c r="E56" s="16" t="s">
        <v>73</v>
      </c>
      <c r="F56" s="31">
        <v>255</v>
      </c>
    </row>
    <row r="57" spans="1:6" s="67" customFormat="1" ht="25.5">
      <c r="A57" s="63" t="s">
        <v>104</v>
      </c>
      <c r="B57" s="64" t="s">
        <v>7</v>
      </c>
      <c r="C57" s="64" t="s">
        <v>13</v>
      </c>
      <c r="D57" s="65" t="s">
        <v>26</v>
      </c>
      <c r="E57" s="65" t="s">
        <v>105</v>
      </c>
      <c r="F57" s="71">
        <f>F58+F59</f>
        <v>46.400000000000006</v>
      </c>
    </row>
    <row r="58" spans="1:6" ht="30" hidden="1">
      <c r="A58" s="69" t="s">
        <v>88</v>
      </c>
      <c r="B58" s="15" t="s">
        <v>7</v>
      </c>
      <c r="C58" s="15" t="s">
        <v>13</v>
      </c>
      <c r="D58" s="16" t="s">
        <v>26</v>
      </c>
      <c r="E58" s="16" t="s">
        <v>89</v>
      </c>
      <c r="F58" s="31">
        <v>21.6</v>
      </c>
    </row>
    <row r="59" spans="1:6" ht="30" hidden="1">
      <c r="A59" s="41" t="s">
        <v>76</v>
      </c>
      <c r="B59" s="15" t="s">
        <v>7</v>
      </c>
      <c r="C59" s="15" t="s">
        <v>13</v>
      </c>
      <c r="D59" s="16" t="s">
        <v>26</v>
      </c>
      <c r="E59" s="16" t="s">
        <v>77</v>
      </c>
      <c r="F59" s="31">
        <v>24.8</v>
      </c>
    </row>
    <row r="60" spans="1:6" ht="31.5">
      <c r="A60" s="33" t="s">
        <v>28</v>
      </c>
      <c r="B60" s="9" t="s">
        <v>13</v>
      </c>
      <c r="C60" s="10"/>
      <c r="D60" s="34"/>
      <c r="E60" s="34"/>
      <c r="F60" s="12">
        <f>SUM(F61)</f>
        <v>232</v>
      </c>
    </row>
    <row r="61" spans="1:6" ht="25.5">
      <c r="A61" s="29" t="s">
        <v>42</v>
      </c>
      <c r="B61" s="19" t="s">
        <v>13</v>
      </c>
      <c r="C61" s="20" t="s">
        <v>23</v>
      </c>
      <c r="D61" s="20"/>
      <c r="E61" s="20"/>
      <c r="F61" s="21">
        <f>F62</f>
        <v>232</v>
      </c>
    </row>
    <row r="62" spans="1:6" ht="26.25" customHeight="1">
      <c r="A62" s="22" t="s">
        <v>43</v>
      </c>
      <c r="B62" s="23" t="s">
        <v>13</v>
      </c>
      <c r="C62" s="24" t="s">
        <v>23</v>
      </c>
      <c r="D62" s="24" t="s">
        <v>44</v>
      </c>
      <c r="E62" s="24"/>
      <c r="F62" s="32">
        <f>F64</f>
        <v>232</v>
      </c>
    </row>
    <row r="63" spans="1:6" s="67" customFormat="1" ht="26.25" customHeight="1">
      <c r="A63" s="63" t="s">
        <v>104</v>
      </c>
      <c r="B63" s="64" t="s">
        <v>13</v>
      </c>
      <c r="C63" s="65" t="s">
        <v>23</v>
      </c>
      <c r="D63" s="65" t="s">
        <v>44</v>
      </c>
      <c r="E63" s="65" t="s">
        <v>105</v>
      </c>
      <c r="F63" s="71">
        <f>F64</f>
        <v>232</v>
      </c>
    </row>
    <row r="64" spans="1:6" ht="30" hidden="1">
      <c r="A64" s="41" t="s">
        <v>76</v>
      </c>
      <c r="B64" s="15" t="s">
        <v>13</v>
      </c>
      <c r="C64" s="16" t="s">
        <v>23</v>
      </c>
      <c r="D64" s="16" t="s">
        <v>85</v>
      </c>
      <c r="E64" s="16" t="s">
        <v>77</v>
      </c>
      <c r="F64" s="31">
        <v>232</v>
      </c>
    </row>
    <row r="65" spans="1:6" ht="15.75">
      <c r="A65" s="72" t="s">
        <v>111</v>
      </c>
      <c r="B65" s="9" t="s">
        <v>14</v>
      </c>
      <c r="C65" s="11"/>
      <c r="D65" s="11"/>
      <c r="E65" s="11"/>
      <c r="F65" s="12">
        <f>F66</f>
        <v>3325</v>
      </c>
    </row>
    <row r="66" spans="1:6" s="73" customFormat="1" ht="12.75">
      <c r="A66" s="29" t="s">
        <v>112</v>
      </c>
      <c r="B66" s="19" t="s">
        <v>14</v>
      </c>
      <c r="C66" s="20" t="s">
        <v>113</v>
      </c>
      <c r="D66" s="20"/>
      <c r="E66" s="20"/>
      <c r="F66" s="21">
        <f>F67</f>
        <v>3325</v>
      </c>
    </row>
    <row r="67" spans="1:6" s="4" customFormat="1" ht="25.5">
      <c r="A67" s="28" t="s">
        <v>114</v>
      </c>
      <c r="B67" s="23" t="s">
        <v>14</v>
      </c>
      <c r="C67" s="24" t="s">
        <v>113</v>
      </c>
      <c r="D67" s="56" t="s">
        <v>115</v>
      </c>
      <c r="E67" s="24"/>
      <c r="F67" s="32">
        <f>F69</f>
        <v>3325</v>
      </c>
    </row>
    <row r="68" spans="1:6" s="67" customFormat="1" ht="12.75">
      <c r="A68" s="70" t="s">
        <v>109</v>
      </c>
      <c r="B68" s="64" t="s">
        <v>14</v>
      </c>
      <c r="C68" s="65" t="s">
        <v>113</v>
      </c>
      <c r="D68" s="74" t="s">
        <v>115</v>
      </c>
      <c r="E68" s="65" t="s">
        <v>110</v>
      </c>
      <c r="F68" s="71">
        <f>F69</f>
        <v>3325</v>
      </c>
    </row>
    <row r="69" spans="1:6" ht="12.75" hidden="1">
      <c r="A69" s="43" t="s">
        <v>48</v>
      </c>
      <c r="B69" s="15" t="s">
        <v>14</v>
      </c>
      <c r="C69" s="16" t="s">
        <v>113</v>
      </c>
      <c r="D69" s="16" t="s">
        <v>115</v>
      </c>
      <c r="E69" s="16" t="s">
        <v>82</v>
      </c>
      <c r="F69" s="31">
        <v>3325</v>
      </c>
    </row>
    <row r="70" spans="1:6" ht="15.75">
      <c r="A70" s="33" t="s">
        <v>29</v>
      </c>
      <c r="B70" s="9" t="s">
        <v>20</v>
      </c>
      <c r="C70" s="10"/>
      <c r="D70" s="11"/>
      <c r="E70" s="11"/>
      <c r="F70" s="12">
        <f>SUM(F83+F71+F77)</f>
        <v>9329.5</v>
      </c>
    </row>
    <row r="71" spans="1:6" ht="13.5" customHeight="1">
      <c r="A71" s="29" t="s">
        <v>65</v>
      </c>
      <c r="B71" s="19" t="s">
        <v>20</v>
      </c>
      <c r="C71" s="19" t="s">
        <v>5</v>
      </c>
      <c r="D71" s="20"/>
      <c r="E71" s="20"/>
      <c r="F71" s="21">
        <f>F72+F75</f>
        <v>228</v>
      </c>
    </row>
    <row r="72" spans="1:6" ht="42" customHeight="1">
      <c r="A72" s="28" t="s">
        <v>116</v>
      </c>
      <c r="B72" s="23" t="s">
        <v>20</v>
      </c>
      <c r="C72" s="23" t="s">
        <v>5</v>
      </c>
      <c r="D72" s="24" t="s">
        <v>117</v>
      </c>
      <c r="E72" s="24"/>
      <c r="F72" s="32">
        <f>F74</f>
        <v>228</v>
      </c>
    </row>
    <row r="73" spans="1:6" ht="13.5" customHeight="1">
      <c r="A73" s="70" t="s">
        <v>106</v>
      </c>
      <c r="B73" s="64" t="s">
        <v>20</v>
      </c>
      <c r="C73" s="64" t="s">
        <v>5</v>
      </c>
      <c r="D73" s="65" t="s">
        <v>117</v>
      </c>
      <c r="E73" s="65" t="s">
        <v>103</v>
      </c>
      <c r="F73" s="71">
        <f>F74</f>
        <v>228</v>
      </c>
    </row>
    <row r="74" spans="1:6" ht="25.5" customHeight="1" hidden="1">
      <c r="A74" s="43" t="s">
        <v>118</v>
      </c>
      <c r="B74" s="45" t="s">
        <v>20</v>
      </c>
      <c r="C74" s="45" t="s">
        <v>5</v>
      </c>
      <c r="D74" s="44" t="s">
        <v>117</v>
      </c>
      <c r="E74" s="44" t="s">
        <v>119</v>
      </c>
      <c r="F74" s="31">
        <v>228</v>
      </c>
    </row>
    <row r="75" spans="1:6" s="4" customFormat="1" ht="25.5" hidden="1">
      <c r="A75" s="28" t="s">
        <v>96</v>
      </c>
      <c r="B75" s="57" t="s">
        <v>20</v>
      </c>
      <c r="C75" s="57" t="s">
        <v>5</v>
      </c>
      <c r="D75" s="56" t="s">
        <v>97</v>
      </c>
      <c r="E75" s="56"/>
      <c r="F75" s="32"/>
    </row>
    <row r="76" spans="1:6" ht="12.75" hidden="1">
      <c r="A76" s="43" t="s">
        <v>48</v>
      </c>
      <c r="B76" s="45" t="s">
        <v>20</v>
      </c>
      <c r="C76" s="45" t="s">
        <v>5</v>
      </c>
      <c r="D76" s="44" t="s">
        <v>97</v>
      </c>
      <c r="E76" s="44" t="s">
        <v>82</v>
      </c>
      <c r="F76" s="31"/>
    </row>
    <row r="77" spans="1:6" ht="13.5" customHeight="1">
      <c r="A77" s="29" t="s">
        <v>66</v>
      </c>
      <c r="B77" s="19" t="s">
        <v>20</v>
      </c>
      <c r="C77" s="19" t="s">
        <v>7</v>
      </c>
      <c r="D77" s="20"/>
      <c r="E77" s="20"/>
      <c r="F77" s="21">
        <f>F78+F80</f>
        <v>321</v>
      </c>
    </row>
    <row r="78" spans="1:6" ht="12.75" hidden="1">
      <c r="A78" s="28" t="s">
        <v>120</v>
      </c>
      <c r="B78" s="23" t="s">
        <v>20</v>
      </c>
      <c r="C78" s="23" t="s">
        <v>7</v>
      </c>
      <c r="D78" s="24" t="s">
        <v>121</v>
      </c>
      <c r="E78" s="24"/>
      <c r="F78" s="32">
        <f>F79</f>
        <v>0</v>
      </c>
    </row>
    <row r="79" spans="1:6" ht="26.25" customHeight="1" hidden="1">
      <c r="A79" s="43" t="s">
        <v>118</v>
      </c>
      <c r="B79" s="15" t="s">
        <v>20</v>
      </c>
      <c r="C79" s="15" t="s">
        <v>7</v>
      </c>
      <c r="D79" s="16" t="s">
        <v>121</v>
      </c>
      <c r="E79" s="16" t="s">
        <v>119</v>
      </c>
      <c r="F79" s="31"/>
    </row>
    <row r="80" spans="1:6" ht="25.5">
      <c r="A80" s="28" t="s">
        <v>67</v>
      </c>
      <c r="B80" s="23" t="s">
        <v>20</v>
      </c>
      <c r="C80" s="23" t="s">
        <v>7</v>
      </c>
      <c r="D80" s="24" t="s">
        <v>68</v>
      </c>
      <c r="E80" s="24"/>
      <c r="F80" s="31">
        <f>F82</f>
        <v>321</v>
      </c>
    </row>
    <row r="81" spans="1:6" s="67" customFormat="1" ht="12.75">
      <c r="A81" s="70" t="s">
        <v>109</v>
      </c>
      <c r="B81" s="64" t="s">
        <v>20</v>
      </c>
      <c r="C81" s="64" t="s">
        <v>7</v>
      </c>
      <c r="D81" s="65" t="s">
        <v>68</v>
      </c>
      <c r="E81" s="65" t="s">
        <v>110</v>
      </c>
      <c r="F81" s="71">
        <f>F82</f>
        <v>321</v>
      </c>
    </row>
    <row r="82" spans="1:6" ht="12.75" hidden="1">
      <c r="A82" s="26" t="s">
        <v>48</v>
      </c>
      <c r="B82" s="15" t="s">
        <v>20</v>
      </c>
      <c r="C82" s="15" t="s">
        <v>7</v>
      </c>
      <c r="D82" s="16" t="s">
        <v>68</v>
      </c>
      <c r="E82" s="16" t="s">
        <v>82</v>
      </c>
      <c r="F82" s="31">
        <v>321</v>
      </c>
    </row>
    <row r="83" spans="1:6" ht="12.75">
      <c r="A83" s="29" t="s">
        <v>30</v>
      </c>
      <c r="B83" s="19" t="s">
        <v>20</v>
      </c>
      <c r="C83" s="19" t="s">
        <v>13</v>
      </c>
      <c r="D83" s="20"/>
      <c r="E83" s="20"/>
      <c r="F83" s="21">
        <f>SUM(F86+F89+F91+F94+F97+F84)</f>
        <v>8780.5</v>
      </c>
    </row>
    <row r="84" spans="1:6" ht="51" hidden="1">
      <c r="A84" s="30" t="s">
        <v>71</v>
      </c>
      <c r="B84" s="23" t="s">
        <v>20</v>
      </c>
      <c r="C84" s="23" t="s">
        <v>13</v>
      </c>
      <c r="D84" s="24" t="s">
        <v>69</v>
      </c>
      <c r="E84" s="24"/>
      <c r="F84" s="32">
        <f>SUM(F85)</f>
        <v>0</v>
      </c>
    </row>
    <row r="85" spans="1:6" ht="12.75" hidden="1">
      <c r="A85" s="26" t="s">
        <v>70</v>
      </c>
      <c r="B85" s="15" t="s">
        <v>20</v>
      </c>
      <c r="C85" s="15" t="s">
        <v>13</v>
      </c>
      <c r="D85" s="16" t="s">
        <v>69</v>
      </c>
      <c r="E85" s="16"/>
      <c r="F85" s="31"/>
    </row>
    <row r="86" spans="1:6" ht="12.75">
      <c r="A86" s="30" t="s">
        <v>32</v>
      </c>
      <c r="B86" s="23" t="s">
        <v>20</v>
      </c>
      <c r="C86" s="23" t="s">
        <v>13</v>
      </c>
      <c r="D86" s="24" t="s">
        <v>31</v>
      </c>
      <c r="E86" s="24"/>
      <c r="F86" s="32">
        <f>F88</f>
        <v>1878</v>
      </c>
    </row>
    <row r="87" spans="1:6" ht="25.5">
      <c r="A87" s="63" t="s">
        <v>104</v>
      </c>
      <c r="B87" s="64" t="s">
        <v>20</v>
      </c>
      <c r="C87" s="64" t="s">
        <v>13</v>
      </c>
      <c r="D87" s="65" t="s">
        <v>31</v>
      </c>
      <c r="E87" s="65" t="s">
        <v>105</v>
      </c>
      <c r="F87" s="71">
        <f>F88</f>
        <v>1878</v>
      </c>
    </row>
    <row r="88" spans="1:6" ht="30" hidden="1">
      <c r="A88" s="41" t="s">
        <v>76</v>
      </c>
      <c r="B88" s="15" t="s">
        <v>20</v>
      </c>
      <c r="C88" s="15" t="s">
        <v>13</v>
      </c>
      <c r="D88" s="16" t="s">
        <v>31</v>
      </c>
      <c r="E88" s="16" t="s">
        <v>77</v>
      </c>
      <c r="F88" s="31">
        <f>1266+600+12</f>
        <v>1878</v>
      </c>
    </row>
    <row r="89" spans="1:6" ht="38.25" hidden="1">
      <c r="A89" s="30" t="s">
        <v>34</v>
      </c>
      <c r="B89" s="23" t="s">
        <v>20</v>
      </c>
      <c r="C89" s="23" t="s">
        <v>13</v>
      </c>
      <c r="D89" s="24" t="s">
        <v>33</v>
      </c>
      <c r="E89" s="24"/>
      <c r="F89" s="32"/>
    </row>
    <row r="90" spans="1:6" ht="30" hidden="1">
      <c r="A90" s="41" t="s">
        <v>76</v>
      </c>
      <c r="B90" s="15" t="s">
        <v>20</v>
      </c>
      <c r="C90" s="15" t="s">
        <v>13</v>
      </c>
      <c r="D90" s="16" t="s">
        <v>33</v>
      </c>
      <c r="E90" s="16" t="s">
        <v>77</v>
      </c>
      <c r="F90" s="31"/>
    </row>
    <row r="91" spans="1:6" ht="12.75">
      <c r="A91" s="30" t="s">
        <v>36</v>
      </c>
      <c r="B91" s="23" t="s">
        <v>20</v>
      </c>
      <c r="C91" s="23" t="s">
        <v>13</v>
      </c>
      <c r="D91" s="24" t="s">
        <v>35</v>
      </c>
      <c r="E91" s="24"/>
      <c r="F91" s="32">
        <f>F93</f>
        <v>582</v>
      </c>
    </row>
    <row r="92" spans="1:6" s="67" customFormat="1" ht="25.5">
      <c r="A92" s="63" t="s">
        <v>104</v>
      </c>
      <c r="B92" s="64" t="s">
        <v>20</v>
      </c>
      <c r="C92" s="64" t="s">
        <v>13</v>
      </c>
      <c r="D92" s="65" t="s">
        <v>35</v>
      </c>
      <c r="E92" s="65" t="s">
        <v>105</v>
      </c>
      <c r="F92" s="71">
        <f>F93</f>
        <v>582</v>
      </c>
    </row>
    <row r="93" spans="1:6" ht="30" hidden="1">
      <c r="A93" s="41" t="s">
        <v>76</v>
      </c>
      <c r="B93" s="15" t="s">
        <v>20</v>
      </c>
      <c r="C93" s="15" t="s">
        <v>13</v>
      </c>
      <c r="D93" s="16" t="s">
        <v>35</v>
      </c>
      <c r="E93" s="16" t="s">
        <v>77</v>
      </c>
      <c r="F93" s="31">
        <v>582</v>
      </c>
    </row>
    <row r="94" spans="1:6" ht="12.75">
      <c r="A94" s="30" t="s">
        <v>38</v>
      </c>
      <c r="B94" s="23" t="s">
        <v>20</v>
      </c>
      <c r="C94" s="23" t="s">
        <v>13</v>
      </c>
      <c r="D94" s="24" t="s">
        <v>37</v>
      </c>
      <c r="E94" s="24"/>
      <c r="F94" s="32">
        <f>F96</f>
        <v>3170</v>
      </c>
    </row>
    <row r="95" spans="1:6" s="67" customFormat="1" ht="25.5">
      <c r="A95" s="63" t="s">
        <v>104</v>
      </c>
      <c r="B95" s="64" t="s">
        <v>20</v>
      </c>
      <c r="C95" s="64" t="s">
        <v>13</v>
      </c>
      <c r="D95" s="65" t="s">
        <v>37</v>
      </c>
      <c r="E95" s="65" t="s">
        <v>105</v>
      </c>
      <c r="F95" s="71">
        <f>F96</f>
        <v>3170</v>
      </c>
    </row>
    <row r="96" spans="1:6" ht="30" hidden="1">
      <c r="A96" s="41" t="s">
        <v>76</v>
      </c>
      <c r="B96" s="15" t="s">
        <v>20</v>
      </c>
      <c r="C96" s="15" t="s">
        <v>13</v>
      </c>
      <c r="D96" s="16" t="s">
        <v>37</v>
      </c>
      <c r="E96" s="16" t="s">
        <v>77</v>
      </c>
      <c r="F96" s="31">
        <f>170+3000</f>
        <v>3170</v>
      </c>
    </row>
    <row r="97" spans="1:6" ht="25.5">
      <c r="A97" s="30" t="s">
        <v>122</v>
      </c>
      <c r="B97" s="23" t="s">
        <v>20</v>
      </c>
      <c r="C97" s="23" t="s">
        <v>13</v>
      </c>
      <c r="D97" s="24" t="s">
        <v>39</v>
      </c>
      <c r="E97" s="24"/>
      <c r="F97" s="32">
        <f>F99</f>
        <v>3150.5</v>
      </c>
    </row>
    <row r="98" spans="1:6" ht="25.5">
      <c r="A98" s="63" t="s">
        <v>104</v>
      </c>
      <c r="B98" s="64" t="s">
        <v>20</v>
      </c>
      <c r="C98" s="64" t="s">
        <v>13</v>
      </c>
      <c r="D98" s="65" t="s">
        <v>39</v>
      </c>
      <c r="E98" s="65" t="s">
        <v>105</v>
      </c>
      <c r="F98" s="71">
        <f>F99</f>
        <v>3150.5</v>
      </c>
    </row>
    <row r="99" spans="1:6" ht="30" hidden="1">
      <c r="A99" s="41" t="s">
        <v>123</v>
      </c>
      <c r="B99" s="15" t="s">
        <v>20</v>
      </c>
      <c r="C99" s="15" t="s">
        <v>13</v>
      </c>
      <c r="D99" s="16" t="s">
        <v>39</v>
      </c>
      <c r="E99" s="16" t="s">
        <v>77</v>
      </c>
      <c r="F99" s="31">
        <f>84+693+800.5+1573</f>
        <v>3150.5</v>
      </c>
    </row>
    <row r="100" spans="1:6" ht="15.75">
      <c r="A100" s="33" t="s">
        <v>52</v>
      </c>
      <c r="B100" s="9" t="s">
        <v>53</v>
      </c>
      <c r="C100" s="9"/>
      <c r="D100" s="11"/>
      <c r="E100" s="11"/>
      <c r="F100" s="12">
        <f>SUM(F102)</f>
        <v>30</v>
      </c>
    </row>
    <row r="101" spans="1:6" ht="12.75">
      <c r="A101" s="29" t="s">
        <v>54</v>
      </c>
      <c r="B101" s="19" t="s">
        <v>53</v>
      </c>
      <c r="C101" s="19" t="s">
        <v>5</v>
      </c>
      <c r="D101" s="20"/>
      <c r="E101" s="20"/>
      <c r="F101" s="21">
        <f>SUM(F102)</f>
        <v>30</v>
      </c>
    </row>
    <row r="102" spans="1:6" s="4" customFormat="1" ht="25.5">
      <c r="A102" s="30" t="s">
        <v>55</v>
      </c>
      <c r="B102" s="23" t="s">
        <v>53</v>
      </c>
      <c r="C102" s="23" t="s">
        <v>5</v>
      </c>
      <c r="D102" s="24" t="s">
        <v>56</v>
      </c>
      <c r="E102" s="24"/>
      <c r="F102" s="32">
        <f>G104</f>
        <v>30</v>
      </c>
    </row>
    <row r="103" spans="1:6" s="67" customFormat="1" ht="12.75">
      <c r="A103" s="70" t="s">
        <v>107</v>
      </c>
      <c r="B103" s="64" t="s">
        <v>53</v>
      </c>
      <c r="C103" s="64" t="s">
        <v>5</v>
      </c>
      <c r="D103" s="65" t="s">
        <v>56</v>
      </c>
      <c r="E103" s="65" t="s">
        <v>108</v>
      </c>
      <c r="F103" s="71">
        <f>G104</f>
        <v>30</v>
      </c>
    </row>
    <row r="104" spans="1:7" ht="26.25" customHeight="1" hidden="1">
      <c r="A104" s="41" t="s">
        <v>86</v>
      </c>
      <c r="B104" s="16" t="s">
        <v>103</v>
      </c>
      <c r="C104" s="15" t="s">
        <v>53</v>
      </c>
      <c r="D104" s="15" t="s">
        <v>5</v>
      </c>
      <c r="E104" s="16" t="s">
        <v>56</v>
      </c>
      <c r="F104" s="16" t="s">
        <v>87</v>
      </c>
      <c r="G104" s="31">
        <v>30</v>
      </c>
    </row>
    <row r="105" spans="1:6" ht="15.75">
      <c r="A105" s="88" t="s">
        <v>49</v>
      </c>
      <c r="B105" s="88"/>
      <c r="C105" s="88"/>
      <c r="D105" s="88"/>
      <c r="E105" s="88"/>
      <c r="F105" s="38">
        <f>SUM(F15+F52+F60+F70+F100+F65)</f>
        <v>16404.9</v>
      </c>
    </row>
  </sheetData>
  <sheetProtection/>
  <mergeCells count="11">
    <mergeCell ref="A105:E105"/>
    <mergeCell ref="A9:F9"/>
    <mergeCell ref="A10:F10"/>
    <mergeCell ref="A11:F11"/>
    <mergeCell ref="A6:F6"/>
    <mergeCell ref="B7:F7"/>
    <mergeCell ref="A1:F1"/>
    <mergeCell ref="A2:F2"/>
    <mergeCell ref="A5:F5"/>
    <mergeCell ref="A3:F3"/>
    <mergeCell ref="A4:F4"/>
  </mergeCells>
  <printOptions/>
  <pageMargins left="0.75" right="0.27" top="0.36" bottom="0.25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9.875" style="1" customWidth="1"/>
    <col min="5" max="5" width="5.625" style="1" customWidth="1"/>
    <col min="6" max="6" width="13.25390625" style="1" customWidth="1"/>
    <col min="7" max="7" width="14.875" style="1" customWidth="1"/>
    <col min="8" max="16384" width="9.125" style="1" customWidth="1"/>
  </cols>
  <sheetData>
    <row r="1" spans="1:7" ht="12.75" customHeight="1">
      <c r="A1" s="86" t="s">
        <v>99</v>
      </c>
      <c r="B1" s="86"/>
      <c r="C1" s="86"/>
      <c r="D1" s="86"/>
      <c r="E1" s="86"/>
      <c r="F1" s="86"/>
      <c r="G1" s="86"/>
    </row>
    <row r="2" spans="1:7" ht="14.25" customHeight="1">
      <c r="A2" s="85" t="s">
        <v>41</v>
      </c>
      <c r="B2" s="85"/>
      <c r="C2" s="85"/>
      <c r="D2" s="85"/>
      <c r="E2" s="85"/>
      <c r="F2" s="85"/>
      <c r="G2" s="85"/>
    </row>
    <row r="3" spans="1:7" ht="14.25" customHeight="1">
      <c r="A3" s="85" t="s">
        <v>51</v>
      </c>
      <c r="B3" s="85"/>
      <c r="C3" s="85"/>
      <c r="D3" s="85"/>
      <c r="E3" s="85"/>
      <c r="F3" s="85"/>
      <c r="G3" s="85"/>
    </row>
    <row r="4" spans="1:7" ht="14.25" customHeight="1">
      <c r="A4" s="90" t="s">
        <v>128</v>
      </c>
      <c r="B4" s="90"/>
      <c r="C4" s="90"/>
      <c r="D4" s="90"/>
      <c r="E4" s="90"/>
      <c r="F4" s="90"/>
      <c r="G4" s="90"/>
    </row>
    <row r="5" spans="1:7" ht="14.25" customHeight="1">
      <c r="A5" s="85" t="s">
        <v>57</v>
      </c>
      <c r="B5" s="85"/>
      <c r="C5" s="85"/>
      <c r="D5" s="85"/>
      <c r="E5" s="85"/>
      <c r="F5" s="85"/>
      <c r="G5" s="85"/>
    </row>
    <row r="6" spans="1:7" ht="15">
      <c r="A6" s="85" t="s">
        <v>125</v>
      </c>
      <c r="B6" s="85"/>
      <c r="C6" s="85"/>
      <c r="D6" s="85"/>
      <c r="E6" s="85"/>
      <c r="F6" s="85"/>
      <c r="G6" s="85"/>
    </row>
    <row r="7" spans="1:7" ht="15">
      <c r="A7" s="5"/>
      <c r="B7" s="85" t="s">
        <v>126</v>
      </c>
      <c r="C7" s="85"/>
      <c r="D7" s="85"/>
      <c r="E7" s="85"/>
      <c r="F7" s="85"/>
      <c r="G7" s="85"/>
    </row>
    <row r="8" spans="1:6" ht="15">
      <c r="A8" s="5"/>
      <c r="B8" s="5"/>
      <c r="C8" s="5"/>
      <c r="D8" s="5"/>
      <c r="E8" s="5"/>
      <c r="F8" s="5"/>
    </row>
    <row r="9" spans="1:7" ht="15.75">
      <c r="A9" s="89" t="s">
        <v>50</v>
      </c>
      <c r="B9" s="89"/>
      <c r="C9" s="89"/>
      <c r="D9" s="89"/>
      <c r="E9" s="89"/>
      <c r="F9" s="89"/>
      <c r="G9" s="89"/>
    </row>
    <row r="10" spans="1:7" ht="12.75" customHeight="1">
      <c r="A10" s="89" t="s">
        <v>58</v>
      </c>
      <c r="B10" s="89"/>
      <c r="C10" s="89"/>
      <c r="D10" s="89"/>
      <c r="E10" s="89"/>
      <c r="F10" s="89"/>
      <c r="G10" s="89"/>
    </row>
    <row r="11" spans="1:7" ht="12.75" customHeight="1">
      <c r="A11" s="89" t="s">
        <v>127</v>
      </c>
      <c r="B11" s="89"/>
      <c r="C11" s="89"/>
      <c r="D11" s="89"/>
      <c r="E11" s="89"/>
      <c r="F11" s="89"/>
      <c r="G11" s="89"/>
    </row>
    <row r="12" spans="1:5" ht="12.75" customHeight="1">
      <c r="A12" s="2"/>
      <c r="B12" s="2"/>
      <c r="C12" s="2"/>
      <c r="D12" s="2"/>
      <c r="E12" s="2"/>
    </row>
    <row r="13" spans="5:7" ht="12.75">
      <c r="E13" s="3"/>
      <c r="G13" s="3" t="s">
        <v>0</v>
      </c>
    </row>
    <row r="14" spans="1:7" ht="12.75">
      <c r="A14" s="6" t="s">
        <v>46</v>
      </c>
      <c r="B14" s="7" t="s">
        <v>1</v>
      </c>
      <c r="C14" s="7" t="s">
        <v>2</v>
      </c>
      <c r="D14" s="6" t="s">
        <v>3</v>
      </c>
      <c r="E14" s="6" t="s">
        <v>4</v>
      </c>
      <c r="F14" s="6">
        <v>2015</v>
      </c>
      <c r="G14" s="58">
        <v>2016</v>
      </c>
    </row>
    <row r="15" spans="1:7" ht="15.75">
      <c r="A15" s="8" t="s">
        <v>6</v>
      </c>
      <c r="B15" s="9" t="s">
        <v>5</v>
      </c>
      <c r="C15" s="10"/>
      <c r="D15" s="11"/>
      <c r="E15" s="11"/>
      <c r="F15" s="12">
        <f>SUM(F20+F42+F46+F49+F16)</f>
        <v>3189</v>
      </c>
      <c r="G15" s="12">
        <f>SUM(G20+G42+G46+G49+G16)</f>
        <v>3189</v>
      </c>
    </row>
    <row r="16" spans="1:7" s="46" customFormat="1" ht="31.5" customHeight="1" hidden="1">
      <c r="A16" s="18" t="s">
        <v>8</v>
      </c>
      <c r="B16" s="19" t="s">
        <v>5</v>
      </c>
      <c r="C16" s="19" t="s">
        <v>7</v>
      </c>
      <c r="D16" s="20"/>
      <c r="E16" s="20"/>
      <c r="F16" s="21">
        <f>SUM(F17)</f>
        <v>0</v>
      </c>
      <c r="G16" s="21">
        <f>SUM(G17)</f>
        <v>0</v>
      </c>
    </row>
    <row r="17" spans="1:7" s="4" customFormat="1" ht="12.75" hidden="1">
      <c r="A17" s="47" t="s">
        <v>10</v>
      </c>
      <c r="B17" s="23" t="s">
        <v>5</v>
      </c>
      <c r="C17" s="23" t="s">
        <v>7</v>
      </c>
      <c r="D17" s="24" t="s">
        <v>9</v>
      </c>
      <c r="E17" s="24"/>
      <c r="F17" s="25">
        <f>F18+F19</f>
        <v>0</v>
      </c>
      <c r="G17" s="25">
        <f>G18+G19</f>
        <v>0</v>
      </c>
    </row>
    <row r="18" spans="1:7" s="4" customFormat="1" ht="14.25" customHeight="1" hidden="1">
      <c r="A18" s="39" t="s">
        <v>72</v>
      </c>
      <c r="B18" s="15" t="s">
        <v>5</v>
      </c>
      <c r="C18" s="15" t="s">
        <v>7</v>
      </c>
      <c r="D18" s="16" t="s">
        <v>9</v>
      </c>
      <c r="E18" s="16" t="s">
        <v>73</v>
      </c>
      <c r="F18" s="17"/>
      <c r="G18" s="17"/>
    </row>
    <row r="19" spans="1:7" s="4" customFormat="1" ht="14.25" customHeight="1" hidden="1">
      <c r="A19" s="40" t="s">
        <v>74</v>
      </c>
      <c r="B19" s="15" t="s">
        <v>5</v>
      </c>
      <c r="C19" s="15" t="s">
        <v>7</v>
      </c>
      <c r="D19" s="16" t="s">
        <v>9</v>
      </c>
      <c r="E19" s="16" t="s">
        <v>75</v>
      </c>
      <c r="F19" s="17"/>
      <c r="G19" s="17"/>
    </row>
    <row r="20" spans="1:7" ht="38.25">
      <c r="A20" s="18" t="s">
        <v>15</v>
      </c>
      <c r="B20" s="19" t="s">
        <v>5</v>
      </c>
      <c r="C20" s="19" t="s">
        <v>14</v>
      </c>
      <c r="D20" s="20"/>
      <c r="E20" s="20"/>
      <c r="F20" s="21">
        <f>SUM(F21+F31+F35+F40+F39)</f>
        <v>3054</v>
      </c>
      <c r="G20" s="21">
        <f>SUM(G21+G31+G35+G40+G39)</f>
        <v>3054</v>
      </c>
    </row>
    <row r="21" spans="1:7" ht="12.75">
      <c r="A21" s="22" t="s">
        <v>17</v>
      </c>
      <c r="B21" s="23" t="s">
        <v>5</v>
      </c>
      <c r="C21" s="23" t="s">
        <v>14</v>
      </c>
      <c r="D21" s="24" t="s">
        <v>16</v>
      </c>
      <c r="E21" s="24"/>
      <c r="F21" s="25">
        <f>F23+F24+F27+F29+F30+F26</f>
        <v>2233</v>
      </c>
      <c r="G21" s="25">
        <f>G23+G24+G27+G29+G30+G26</f>
        <v>2233</v>
      </c>
    </row>
    <row r="22" spans="1:7" s="67" customFormat="1" ht="51">
      <c r="A22" s="63" t="s">
        <v>101</v>
      </c>
      <c r="B22" s="64" t="s">
        <v>5</v>
      </c>
      <c r="C22" s="64" t="s">
        <v>14</v>
      </c>
      <c r="D22" s="65" t="s">
        <v>16</v>
      </c>
      <c r="E22" s="65" t="s">
        <v>102</v>
      </c>
      <c r="F22" s="66">
        <f>F23+F24</f>
        <v>1484</v>
      </c>
      <c r="G22" s="66">
        <f>G23+G24</f>
        <v>1484</v>
      </c>
    </row>
    <row r="23" spans="1:7" ht="12.75" hidden="1">
      <c r="A23" s="39" t="s">
        <v>72</v>
      </c>
      <c r="B23" s="15" t="s">
        <v>5</v>
      </c>
      <c r="C23" s="27" t="s">
        <v>14</v>
      </c>
      <c r="D23" s="16" t="s">
        <v>16</v>
      </c>
      <c r="E23" s="16" t="s">
        <v>73</v>
      </c>
      <c r="F23" s="17">
        <v>1223</v>
      </c>
      <c r="G23" s="17">
        <v>1223</v>
      </c>
    </row>
    <row r="24" spans="1:7" ht="15" hidden="1">
      <c r="A24" s="40" t="s">
        <v>74</v>
      </c>
      <c r="B24" s="15" t="s">
        <v>5</v>
      </c>
      <c r="C24" s="27" t="s">
        <v>14</v>
      </c>
      <c r="D24" s="16" t="s">
        <v>16</v>
      </c>
      <c r="E24" s="16" t="s">
        <v>75</v>
      </c>
      <c r="F24" s="17">
        <v>261</v>
      </c>
      <c r="G24" s="17">
        <v>261</v>
      </c>
    </row>
    <row r="25" spans="1:7" s="67" customFormat="1" ht="25.5">
      <c r="A25" s="63" t="s">
        <v>104</v>
      </c>
      <c r="B25" s="64" t="s">
        <v>5</v>
      </c>
      <c r="C25" s="68" t="s">
        <v>14</v>
      </c>
      <c r="D25" s="65" t="s">
        <v>16</v>
      </c>
      <c r="E25" s="65" t="s">
        <v>105</v>
      </c>
      <c r="F25" s="66">
        <f>F26+F27</f>
        <v>645</v>
      </c>
      <c r="G25" s="66">
        <f>G26+G27</f>
        <v>645</v>
      </c>
    </row>
    <row r="26" spans="1:7" ht="30" hidden="1">
      <c r="A26" s="69" t="s">
        <v>88</v>
      </c>
      <c r="B26" s="15" t="s">
        <v>5</v>
      </c>
      <c r="C26" s="27" t="s">
        <v>14</v>
      </c>
      <c r="D26" s="16" t="s">
        <v>16</v>
      </c>
      <c r="E26" s="16" t="s">
        <v>89</v>
      </c>
      <c r="F26" s="17">
        <v>184</v>
      </c>
      <c r="G26" s="17">
        <v>184</v>
      </c>
    </row>
    <row r="27" spans="1:7" ht="30" hidden="1">
      <c r="A27" s="41" t="s">
        <v>76</v>
      </c>
      <c r="B27" s="15" t="s">
        <v>5</v>
      </c>
      <c r="C27" s="27" t="s">
        <v>14</v>
      </c>
      <c r="D27" s="16" t="s">
        <v>16</v>
      </c>
      <c r="E27" s="16" t="s">
        <v>77</v>
      </c>
      <c r="F27" s="17">
        <v>461</v>
      </c>
      <c r="G27" s="17">
        <v>461</v>
      </c>
    </row>
    <row r="28" spans="1:7" s="67" customFormat="1" ht="12.75">
      <c r="A28" s="70" t="s">
        <v>106</v>
      </c>
      <c r="B28" s="64" t="s">
        <v>5</v>
      </c>
      <c r="C28" s="68" t="s">
        <v>14</v>
      </c>
      <c r="D28" s="65" t="s">
        <v>16</v>
      </c>
      <c r="E28" s="65" t="s">
        <v>103</v>
      </c>
      <c r="F28" s="66">
        <f>F29+F30</f>
        <v>104</v>
      </c>
      <c r="G28" s="66">
        <f>G29+G30</f>
        <v>104</v>
      </c>
    </row>
    <row r="29" spans="1:7" ht="15" hidden="1">
      <c r="A29" s="41" t="s">
        <v>78</v>
      </c>
      <c r="B29" s="15" t="s">
        <v>5</v>
      </c>
      <c r="C29" s="27" t="s">
        <v>14</v>
      </c>
      <c r="D29" s="16" t="s">
        <v>16</v>
      </c>
      <c r="E29" s="16" t="s">
        <v>79</v>
      </c>
      <c r="F29" s="17">
        <v>62</v>
      </c>
      <c r="G29" s="17">
        <v>62</v>
      </c>
    </row>
    <row r="30" spans="1:7" ht="15" hidden="1">
      <c r="A30" s="42" t="s">
        <v>80</v>
      </c>
      <c r="B30" s="15" t="s">
        <v>5</v>
      </c>
      <c r="C30" s="27" t="s">
        <v>14</v>
      </c>
      <c r="D30" s="16" t="s">
        <v>16</v>
      </c>
      <c r="E30" s="16" t="s">
        <v>81</v>
      </c>
      <c r="F30" s="17">
        <v>42</v>
      </c>
      <c r="G30" s="17">
        <v>42</v>
      </c>
    </row>
    <row r="31" spans="1:7" ht="24.75" customHeight="1">
      <c r="A31" s="22" t="s">
        <v>19</v>
      </c>
      <c r="B31" s="23" t="s">
        <v>5</v>
      </c>
      <c r="C31" s="23" t="s">
        <v>14</v>
      </c>
      <c r="D31" s="24" t="s">
        <v>18</v>
      </c>
      <c r="E31" s="24"/>
      <c r="F31" s="25">
        <f>F33+F34</f>
        <v>351</v>
      </c>
      <c r="G31" s="25">
        <f>G33+G34</f>
        <v>351</v>
      </c>
    </row>
    <row r="32" spans="1:7" ht="24.75" customHeight="1">
      <c r="A32" s="63" t="s">
        <v>101</v>
      </c>
      <c r="B32" s="64" t="s">
        <v>5</v>
      </c>
      <c r="C32" s="64" t="s">
        <v>14</v>
      </c>
      <c r="D32" s="65" t="s">
        <v>18</v>
      </c>
      <c r="E32" s="65" t="s">
        <v>102</v>
      </c>
      <c r="F32" s="66">
        <f>F33+F34</f>
        <v>351</v>
      </c>
      <c r="G32" s="66">
        <f>G33+G34</f>
        <v>351</v>
      </c>
    </row>
    <row r="33" spans="1:7" ht="14.25" customHeight="1" hidden="1">
      <c r="A33" s="39" t="s">
        <v>72</v>
      </c>
      <c r="B33" s="15" t="s">
        <v>5</v>
      </c>
      <c r="C33" s="15" t="s">
        <v>14</v>
      </c>
      <c r="D33" s="16" t="s">
        <v>18</v>
      </c>
      <c r="E33" s="16" t="s">
        <v>73</v>
      </c>
      <c r="F33" s="17">
        <v>316</v>
      </c>
      <c r="G33" s="17">
        <v>316</v>
      </c>
    </row>
    <row r="34" spans="1:7" ht="14.25" customHeight="1" hidden="1">
      <c r="A34" s="40" t="s">
        <v>74</v>
      </c>
      <c r="B34" s="15" t="s">
        <v>5</v>
      </c>
      <c r="C34" s="15" t="s">
        <v>14</v>
      </c>
      <c r="D34" s="16" t="s">
        <v>18</v>
      </c>
      <c r="E34" s="16" t="s">
        <v>75</v>
      </c>
      <c r="F34" s="17">
        <v>35</v>
      </c>
      <c r="G34" s="17">
        <v>35</v>
      </c>
    </row>
    <row r="35" spans="1:7" ht="25.5" hidden="1">
      <c r="A35" s="22" t="s">
        <v>59</v>
      </c>
      <c r="B35" s="23" t="s">
        <v>5</v>
      </c>
      <c r="C35" s="23" t="s">
        <v>14</v>
      </c>
      <c r="D35" s="24" t="s">
        <v>60</v>
      </c>
      <c r="E35" s="16"/>
      <c r="F35" s="14">
        <f>SUM(F36)</f>
        <v>0</v>
      </c>
      <c r="G35" s="14">
        <f>SUM(G36)</f>
        <v>0</v>
      </c>
    </row>
    <row r="36" spans="1:7" ht="12.75" hidden="1">
      <c r="A36" s="26" t="s">
        <v>11</v>
      </c>
      <c r="B36" s="15" t="s">
        <v>5</v>
      </c>
      <c r="C36" s="27" t="s">
        <v>14</v>
      </c>
      <c r="D36" s="16" t="s">
        <v>60</v>
      </c>
      <c r="E36" s="16"/>
      <c r="F36" s="17"/>
      <c r="G36" s="17"/>
    </row>
    <row r="37" spans="1:7" s="4" customFormat="1" ht="12.75">
      <c r="A37" s="22" t="s">
        <v>22</v>
      </c>
      <c r="B37" s="23" t="s">
        <v>5</v>
      </c>
      <c r="C37" s="23" t="s">
        <v>14</v>
      </c>
      <c r="D37" s="24" t="s">
        <v>12</v>
      </c>
      <c r="E37" s="24"/>
      <c r="F37" s="25">
        <f>SUM(F39)</f>
        <v>470</v>
      </c>
      <c r="G37" s="25">
        <f>SUM(G39)</f>
        <v>470</v>
      </c>
    </row>
    <row r="38" spans="1:7" s="67" customFormat="1" ht="12.75">
      <c r="A38" s="70" t="s">
        <v>107</v>
      </c>
      <c r="B38" s="64" t="s">
        <v>5</v>
      </c>
      <c r="C38" s="64" t="s">
        <v>14</v>
      </c>
      <c r="D38" s="65" t="s">
        <v>12</v>
      </c>
      <c r="E38" s="65" t="s">
        <v>108</v>
      </c>
      <c r="F38" s="66">
        <f>F39</f>
        <v>470</v>
      </c>
      <c r="G38" s="66">
        <f>G39</f>
        <v>470</v>
      </c>
    </row>
    <row r="39" spans="1:9" ht="12.75" hidden="1">
      <c r="A39" s="39" t="s">
        <v>90</v>
      </c>
      <c r="B39" s="15" t="s">
        <v>5</v>
      </c>
      <c r="C39" s="15" t="s">
        <v>14</v>
      </c>
      <c r="D39" s="16" t="s">
        <v>12</v>
      </c>
      <c r="E39" s="16" t="s">
        <v>91</v>
      </c>
      <c r="F39" s="17">
        <v>470</v>
      </c>
      <c r="G39" s="59">
        <v>470</v>
      </c>
      <c r="H39" s="48">
        <f>'[1]Пуш+'!C39-'[1]Пушкиногорье'!G106</f>
        <v>0</v>
      </c>
      <c r="I39" s="48">
        <f>'[1]Пуш+'!D39-'[1]Пушкиногорье'!H106</f>
        <v>0</v>
      </c>
    </row>
    <row r="40" spans="1:7" ht="25.5" hidden="1">
      <c r="A40" s="28" t="s">
        <v>61</v>
      </c>
      <c r="B40" s="7" t="s">
        <v>5</v>
      </c>
      <c r="C40" s="7" t="s">
        <v>14</v>
      </c>
      <c r="D40" s="13" t="s">
        <v>62</v>
      </c>
      <c r="E40" s="13"/>
      <c r="F40" s="14">
        <f>SUM(F41)</f>
        <v>0</v>
      </c>
      <c r="G40" s="14">
        <f>SUM(G41)</f>
        <v>0</v>
      </c>
    </row>
    <row r="41" spans="1:7" ht="12.75" hidden="1">
      <c r="A41" s="26" t="s">
        <v>48</v>
      </c>
      <c r="B41" s="15" t="s">
        <v>5</v>
      </c>
      <c r="C41" s="27" t="s">
        <v>14</v>
      </c>
      <c r="D41" s="16" t="s">
        <v>62</v>
      </c>
      <c r="E41" s="16"/>
      <c r="F41" s="17"/>
      <c r="G41" s="17"/>
    </row>
    <row r="42" spans="1:7" ht="26.25" customHeight="1">
      <c r="A42" s="29" t="s">
        <v>63</v>
      </c>
      <c r="B42" s="19" t="s">
        <v>5</v>
      </c>
      <c r="C42" s="19" t="s">
        <v>64</v>
      </c>
      <c r="D42" s="20"/>
      <c r="E42" s="20"/>
      <c r="F42" s="21">
        <f>SUM(F45)</f>
        <v>135</v>
      </c>
      <c r="G42" s="21">
        <f>SUM(G45)</f>
        <v>135</v>
      </c>
    </row>
    <row r="43" spans="1:7" ht="25.5">
      <c r="A43" s="28" t="s">
        <v>61</v>
      </c>
      <c r="B43" s="23" t="s">
        <v>5</v>
      </c>
      <c r="C43" s="23" t="s">
        <v>64</v>
      </c>
      <c r="D43" s="24" t="s">
        <v>62</v>
      </c>
      <c r="E43" s="24"/>
      <c r="F43" s="25">
        <f>SUM(F45)</f>
        <v>135</v>
      </c>
      <c r="G43" s="25">
        <f>SUM(G45)</f>
        <v>135</v>
      </c>
    </row>
    <row r="44" spans="1:7" s="67" customFormat="1" ht="12.75">
      <c r="A44" s="70" t="s">
        <v>109</v>
      </c>
      <c r="B44" s="64" t="s">
        <v>5</v>
      </c>
      <c r="C44" s="64" t="s">
        <v>64</v>
      </c>
      <c r="D44" s="65" t="s">
        <v>62</v>
      </c>
      <c r="E44" s="65" t="s">
        <v>110</v>
      </c>
      <c r="F44" s="66">
        <f>F45</f>
        <v>135</v>
      </c>
      <c r="G44" s="66">
        <f>G45</f>
        <v>135</v>
      </c>
    </row>
    <row r="45" spans="1:7" ht="12.75" hidden="1">
      <c r="A45" s="43" t="s">
        <v>48</v>
      </c>
      <c r="B45" s="15" t="s">
        <v>5</v>
      </c>
      <c r="C45" s="15" t="s">
        <v>64</v>
      </c>
      <c r="D45" s="16" t="s">
        <v>62</v>
      </c>
      <c r="E45" s="16" t="s">
        <v>82</v>
      </c>
      <c r="F45" s="17">
        <v>135</v>
      </c>
      <c r="G45" s="17">
        <v>135</v>
      </c>
    </row>
    <row r="46" spans="1:7" ht="12.75" hidden="1">
      <c r="A46" s="18" t="s">
        <v>21</v>
      </c>
      <c r="B46" s="19" t="s">
        <v>5</v>
      </c>
      <c r="C46" s="19" t="s">
        <v>47</v>
      </c>
      <c r="D46" s="20"/>
      <c r="E46" s="20"/>
      <c r="F46" s="21">
        <f>SUM(F47)</f>
        <v>0</v>
      </c>
      <c r="G46" s="21">
        <f>SUM(G47)</f>
        <v>0</v>
      </c>
    </row>
    <row r="47" spans="1:7" ht="12.75" hidden="1">
      <c r="A47" s="22" t="s">
        <v>22</v>
      </c>
      <c r="B47" s="23" t="s">
        <v>5</v>
      </c>
      <c r="C47" s="23" t="s">
        <v>47</v>
      </c>
      <c r="D47" s="24" t="s">
        <v>12</v>
      </c>
      <c r="E47" s="24"/>
      <c r="F47" s="25">
        <f>SUM(F48)</f>
        <v>0</v>
      </c>
      <c r="G47" s="25">
        <f>SUM(G48)</f>
        <v>0</v>
      </c>
    </row>
    <row r="48" spans="1:7" s="49" customFormat="1" ht="12.75" hidden="1">
      <c r="A48" s="39" t="s">
        <v>83</v>
      </c>
      <c r="B48" s="15" t="s">
        <v>5</v>
      </c>
      <c r="C48" s="15" t="s">
        <v>47</v>
      </c>
      <c r="D48" s="16" t="s">
        <v>12</v>
      </c>
      <c r="E48" s="16" t="s">
        <v>84</v>
      </c>
      <c r="F48" s="31"/>
      <c r="G48" s="60"/>
    </row>
    <row r="49" spans="1:7" s="49" customFormat="1" ht="12.75" hidden="1">
      <c r="A49" s="18" t="s">
        <v>92</v>
      </c>
      <c r="B49" s="19" t="s">
        <v>5</v>
      </c>
      <c r="C49" s="19" t="s">
        <v>93</v>
      </c>
      <c r="D49" s="20"/>
      <c r="E49" s="20"/>
      <c r="F49" s="21">
        <f>F50</f>
        <v>0</v>
      </c>
      <c r="G49" s="21">
        <f>G50</f>
        <v>0</v>
      </c>
    </row>
    <row r="50" spans="1:7" s="55" customFormat="1" ht="38.25" hidden="1">
      <c r="A50" s="50" t="s">
        <v>94</v>
      </c>
      <c r="B50" s="51" t="s">
        <v>5</v>
      </c>
      <c r="C50" s="51" t="s">
        <v>93</v>
      </c>
      <c r="D50" s="52" t="s">
        <v>95</v>
      </c>
      <c r="E50" s="52"/>
      <c r="F50" s="53">
        <f>F51</f>
        <v>0</v>
      </c>
      <c r="G50" s="53">
        <f>G51</f>
        <v>0</v>
      </c>
    </row>
    <row r="51" spans="1:7" s="49" customFormat="1" ht="30" hidden="1">
      <c r="A51" s="41" t="s">
        <v>76</v>
      </c>
      <c r="B51" s="15" t="s">
        <v>5</v>
      </c>
      <c r="C51" s="15" t="s">
        <v>93</v>
      </c>
      <c r="D51" s="16" t="s">
        <v>95</v>
      </c>
      <c r="E51" s="16" t="s">
        <v>77</v>
      </c>
      <c r="F51" s="31"/>
      <c r="G51" s="61"/>
    </row>
    <row r="52" spans="1:7" ht="15.75">
      <c r="A52" s="33" t="s">
        <v>24</v>
      </c>
      <c r="B52" s="9" t="s">
        <v>7</v>
      </c>
      <c r="C52" s="10"/>
      <c r="D52" s="34"/>
      <c r="E52" s="34"/>
      <c r="F52" s="35">
        <f>SUM(F53)</f>
        <v>302.1</v>
      </c>
      <c r="G52" s="35">
        <f>SUM(G53)</f>
        <v>302.1</v>
      </c>
    </row>
    <row r="53" spans="1:7" ht="12.75">
      <c r="A53" s="18" t="s">
        <v>25</v>
      </c>
      <c r="B53" s="19" t="s">
        <v>7</v>
      </c>
      <c r="C53" s="19" t="s">
        <v>13</v>
      </c>
      <c r="D53" s="20"/>
      <c r="E53" s="20"/>
      <c r="F53" s="21">
        <f>SUM(F54)</f>
        <v>302.1</v>
      </c>
      <c r="G53" s="21">
        <f>SUM(G54)</f>
        <v>302.1</v>
      </c>
    </row>
    <row r="54" spans="1:7" ht="25.5">
      <c r="A54" s="36" t="s">
        <v>27</v>
      </c>
      <c r="B54" s="23" t="s">
        <v>7</v>
      </c>
      <c r="C54" s="23" t="s">
        <v>13</v>
      </c>
      <c r="D54" s="24" t="s">
        <v>26</v>
      </c>
      <c r="E54" s="24"/>
      <c r="F54" s="32">
        <f>F56+F59+F58</f>
        <v>302.1</v>
      </c>
      <c r="G54" s="32">
        <f>G56+G59+G58</f>
        <v>302.1</v>
      </c>
    </row>
    <row r="55" spans="1:7" ht="51">
      <c r="A55" s="63" t="s">
        <v>101</v>
      </c>
      <c r="B55" s="64" t="s">
        <v>7</v>
      </c>
      <c r="C55" s="64" t="s">
        <v>13</v>
      </c>
      <c r="D55" s="65" t="s">
        <v>26</v>
      </c>
      <c r="E55" s="65" t="s">
        <v>102</v>
      </c>
      <c r="F55" s="71">
        <f>F56</f>
        <v>255.7</v>
      </c>
      <c r="G55" s="71">
        <f>G56</f>
        <v>255.7</v>
      </c>
    </row>
    <row r="56" spans="1:7" ht="12.75" hidden="1">
      <c r="A56" s="39" t="s">
        <v>72</v>
      </c>
      <c r="B56" s="15" t="s">
        <v>7</v>
      </c>
      <c r="C56" s="15" t="s">
        <v>13</v>
      </c>
      <c r="D56" s="16" t="s">
        <v>26</v>
      </c>
      <c r="E56" s="16" t="s">
        <v>73</v>
      </c>
      <c r="F56" s="31">
        <v>255.7</v>
      </c>
      <c r="G56" s="31">
        <v>255.7</v>
      </c>
    </row>
    <row r="57" spans="1:7" s="67" customFormat="1" ht="25.5">
      <c r="A57" s="63" t="s">
        <v>104</v>
      </c>
      <c r="B57" s="64" t="s">
        <v>7</v>
      </c>
      <c r="C57" s="64" t="s">
        <v>13</v>
      </c>
      <c r="D57" s="65" t="s">
        <v>26</v>
      </c>
      <c r="E57" s="65" t="s">
        <v>105</v>
      </c>
      <c r="F57" s="71">
        <f>F58+F59</f>
        <v>46.400000000000006</v>
      </c>
      <c r="G57" s="71">
        <f>G58+G59</f>
        <v>46.400000000000006</v>
      </c>
    </row>
    <row r="58" spans="1:7" ht="30" hidden="1">
      <c r="A58" s="69" t="s">
        <v>88</v>
      </c>
      <c r="B58" s="15" t="s">
        <v>7</v>
      </c>
      <c r="C58" s="15" t="s">
        <v>13</v>
      </c>
      <c r="D58" s="16" t="s">
        <v>26</v>
      </c>
      <c r="E58" s="16" t="s">
        <v>89</v>
      </c>
      <c r="F58" s="31">
        <v>21.6</v>
      </c>
      <c r="G58" s="31">
        <v>21.6</v>
      </c>
    </row>
    <row r="59" spans="1:7" ht="30" hidden="1">
      <c r="A59" s="41" t="s">
        <v>76</v>
      </c>
      <c r="B59" s="15" t="s">
        <v>7</v>
      </c>
      <c r="C59" s="15" t="s">
        <v>13</v>
      </c>
      <c r="D59" s="16" t="s">
        <v>26</v>
      </c>
      <c r="E59" s="16" t="s">
        <v>77</v>
      </c>
      <c r="F59" s="31">
        <v>24.8</v>
      </c>
      <c r="G59" s="31">
        <v>24.8</v>
      </c>
    </row>
    <row r="60" spans="1:7" ht="31.5">
      <c r="A60" s="33" t="s">
        <v>28</v>
      </c>
      <c r="B60" s="9" t="s">
        <v>13</v>
      </c>
      <c r="C60" s="10"/>
      <c r="D60" s="34"/>
      <c r="E60" s="34"/>
      <c r="F60" s="12">
        <f>SUM(F61)</f>
        <v>244</v>
      </c>
      <c r="G60" s="12">
        <f>SUM(G61)</f>
        <v>256</v>
      </c>
    </row>
    <row r="61" spans="1:7" ht="25.5">
      <c r="A61" s="29" t="s">
        <v>42</v>
      </c>
      <c r="B61" s="19" t="s">
        <v>13</v>
      </c>
      <c r="C61" s="20" t="s">
        <v>23</v>
      </c>
      <c r="D61" s="20"/>
      <c r="E61" s="20"/>
      <c r="F61" s="21">
        <f>SUM(F62)</f>
        <v>244</v>
      </c>
      <c r="G61" s="21">
        <f>SUM(G62)</f>
        <v>256</v>
      </c>
    </row>
    <row r="62" spans="1:7" ht="26.25" customHeight="1">
      <c r="A62" s="22" t="s">
        <v>43</v>
      </c>
      <c r="B62" s="23" t="s">
        <v>13</v>
      </c>
      <c r="C62" s="24" t="s">
        <v>23</v>
      </c>
      <c r="D62" s="24" t="s">
        <v>44</v>
      </c>
      <c r="E62" s="24"/>
      <c r="F62" s="32">
        <f>SUM(F64)</f>
        <v>244</v>
      </c>
      <c r="G62" s="32">
        <f>SUM(G64)</f>
        <v>256</v>
      </c>
    </row>
    <row r="63" spans="1:7" s="67" customFormat="1" ht="26.25" customHeight="1">
      <c r="A63" s="63" t="s">
        <v>104</v>
      </c>
      <c r="B63" s="64" t="s">
        <v>13</v>
      </c>
      <c r="C63" s="65" t="s">
        <v>23</v>
      </c>
      <c r="D63" s="65" t="s">
        <v>44</v>
      </c>
      <c r="E63" s="65" t="s">
        <v>105</v>
      </c>
      <c r="F63" s="71">
        <f>F64</f>
        <v>244</v>
      </c>
      <c r="G63" s="71">
        <f>G64</f>
        <v>256</v>
      </c>
    </row>
    <row r="64" spans="1:7" ht="30" hidden="1">
      <c r="A64" s="41" t="s">
        <v>76</v>
      </c>
      <c r="B64" s="15" t="s">
        <v>13</v>
      </c>
      <c r="C64" s="16" t="s">
        <v>23</v>
      </c>
      <c r="D64" s="16" t="s">
        <v>85</v>
      </c>
      <c r="E64" s="16" t="s">
        <v>77</v>
      </c>
      <c r="F64" s="31">
        <v>244</v>
      </c>
      <c r="G64" s="31">
        <v>256</v>
      </c>
    </row>
    <row r="65" spans="1:7" ht="15.75">
      <c r="A65" s="72" t="s">
        <v>111</v>
      </c>
      <c r="B65" s="9" t="s">
        <v>14</v>
      </c>
      <c r="C65" s="11"/>
      <c r="D65" s="11"/>
      <c r="E65" s="11"/>
      <c r="F65" s="12">
        <f>F66</f>
        <v>3961</v>
      </c>
      <c r="G65" s="75">
        <f>G66</f>
        <v>4091</v>
      </c>
    </row>
    <row r="66" spans="1:7" s="73" customFormat="1" ht="12.75">
      <c r="A66" s="29" t="s">
        <v>112</v>
      </c>
      <c r="B66" s="19" t="s">
        <v>14</v>
      </c>
      <c r="C66" s="20" t="s">
        <v>113</v>
      </c>
      <c r="D66" s="20"/>
      <c r="E66" s="20"/>
      <c r="F66" s="21">
        <f>F67</f>
        <v>3961</v>
      </c>
      <c r="G66" s="76">
        <f>G67</f>
        <v>4091</v>
      </c>
    </row>
    <row r="67" spans="1:7" s="4" customFormat="1" ht="25.5">
      <c r="A67" s="28" t="s">
        <v>114</v>
      </c>
      <c r="B67" s="23" t="s">
        <v>14</v>
      </c>
      <c r="C67" s="24" t="s">
        <v>113</v>
      </c>
      <c r="D67" s="56" t="s">
        <v>115</v>
      </c>
      <c r="E67" s="24"/>
      <c r="F67" s="32">
        <f>F69</f>
        <v>3961</v>
      </c>
      <c r="G67" s="77">
        <f>G69</f>
        <v>4091</v>
      </c>
    </row>
    <row r="68" spans="1:7" s="67" customFormat="1" ht="12.75">
      <c r="A68" s="70" t="s">
        <v>109</v>
      </c>
      <c r="B68" s="64" t="s">
        <v>14</v>
      </c>
      <c r="C68" s="65" t="s">
        <v>113</v>
      </c>
      <c r="D68" s="74" t="s">
        <v>115</v>
      </c>
      <c r="E68" s="65" t="s">
        <v>110</v>
      </c>
      <c r="F68" s="71">
        <f>F69</f>
        <v>3961</v>
      </c>
      <c r="G68" s="71">
        <f>G69</f>
        <v>4091</v>
      </c>
    </row>
    <row r="69" spans="1:7" ht="12.75" hidden="1">
      <c r="A69" s="43" t="s">
        <v>48</v>
      </c>
      <c r="B69" s="15" t="s">
        <v>14</v>
      </c>
      <c r="C69" s="16" t="s">
        <v>113</v>
      </c>
      <c r="D69" s="16" t="s">
        <v>115</v>
      </c>
      <c r="E69" s="16" t="s">
        <v>82</v>
      </c>
      <c r="F69" s="31">
        <v>3961</v>
      </c>
      <c r="G69" s="78">
        <v>4091</v>
      </c>
    </row>
    <row r="70" spans="1:7" ht="15.75">
      <c r="A70" s="33" t="s">
        <v>29</v>
      </c>
      <c r="B70" s="9" t="s">
        <v>20</v>
      </c>
      <c r="C70" s="10"/>
      <c r="D70" s="11"/>
      <c r="E70" s="11"/>
      <c r="F70" s="12">
        <f>SUM(F83+F71+F77)</f>
        <v>9825.5</v>
      </c>
      <c r="G70" s="12">
        <f>SUM(G83+G71+G77)</f>
        <v>10366.5</v>
      </c>
    </row>
    <row r="71" spans="1:7" ht="13.5" customHeight="1">
      <c r="A71" s="29" t="s">
        <v>65</v>
      </c>
      <c r="B71" s="19" t="s">
        <v>20</v>
      </c>
      <c r="C71" s="19" t="s">
        <v>5</v>
      </c>
      <c r="D71" s="20"/>
      <c r="E71" s="20"/>
      <c r="F71" s="21">
        <f>F72+F75</f>
        <v>243</v>
      </c>
      <c r="G71" s="21">
        <f>G72+G75</f>
        <v>256</v>
      </c>
    </row>
    <row r="72" spans="1:7" ht="38.25">
      <c r="A72" s="28" t="s">
        <v>116</v>
      </c>
      <c r="B72" s="23" t="s">
        <v>20</v>
      </c>
      <c r="C72" s="23" t="s">
        <v>5</v>
      </c>
      <c r="D72" s="24" t="s">
        <v>117</v>
      </c>
      <c r="E72" s="24"/>
      <c r="F72" s="32">
        <f>F74</f>
        <v>243</v>
      </c>
      <c r="G72" s="32">
        <f>G74</f>
        <v>256</v>
      </c>
    </row>
    <row r="73" spans="1:7" ht="13.5" customHeight="1">
      <c r="A73" s="70" t="s">
        <v>106</v>
      </c>
      <c r="B73" s="64" t="s">
        <v>20</v>
      </c>
      <c r="C73" s="64" t="s">
        <v>5</v>
      </c>
      <c r="D73" s="65" t="s">
        <v>117</v>
      </c>
      <c r="E73" s="65" t="s">
        <v>103</v>
      </c>
      <c r="F73" s="71">
        <f>F74</f>
        <v>243</v>
      </c>
      <c r="G73" s="71">
        <f>G74</f>
        <v>256</v>
      </c>
    </row>
    <row r="74" spans="1:7" ht="25.5" hidden="1">
      <c r="A74" s="43" t="s">
        <v>118</v>
      </c>
      <c r="B74" s="45" t="s">
        <v>20</v>
      </c>
      <c r="C74" s="45" t="s">
        <v>5</v>
      </c>
      <c r="D74" s="44" t="s">
        <v>117</v>
      </c>
      <c r="E74" s="44" t="s">
        <v>119</v>
      </c>
      <c r="F74" s="31">
        <v>243</v>
      </c>
      <c r="G74" s="31">
        <v>256</v>
      </c>
    </row>
    <row r="75" spans="1:7" s="4" customFormat="1" ht="25.5" hidden="1">
      <c r="A75" s="28" t="s">
        <v>96</v>
      </c>
      <c r="B75" s="57" t="s">
        <v>20</v>
      </c>
      <c r="C75" s="57" t="s">
        <v>5</v>
      </c>
      <c r="D75" s="56" t="s">
        <v>97</v>
      </c>
      <c r="E75" s="56"/>
      <c r="F75" s="32">
        <f>F76</f>
        <v>0</v>
      </c>
      <c r="G75" s="62"/>
    </row>
    <row r="76" spans="1:7" ht="12.75" hidden="1">
      <c r="A76" s="43" t="s">
        <v>48</v>
      </c>
      <c r="B76" s="45" t="s">
        <v>20</v>
      </c>
      <c r="C76" s="45" t="s">
        <v>5</v>
      </c>
      <c r="D76" s="44" t="s">
        <v>97</v>
      </c>
      <c r="E76" s="44" t="s">
        <v>82</v>
      </c>
      <c r="F76" s="31"/>
      <c r="G76" s="59"/>
    </row>
    <row r="77" spans="1:7" ht="13.5" customHeight="1">
      <c r="A77" s="29" t="s">
        <v>66</v>
      </c>
      <c r="B77" s="19" t="s">
        <v>20</v>
      </c>
      <c r="C77" s="19" t="s">
        <v>7</v>
      </c>
      <c r="D77" s="20"/>
      <c r="E77" s="20"/>
      <c r="F77" s="21">
        <f>SUM(F79)+F82</f>
        <v>337</v>
      </c>
      <c r="G77" s="21">
        <f>SUM(G79)+G80</f>
        <v>354</v>
      </c>
    </row>
    <row r="78" spans="1:7" ht="12.75" hidden="1">
      <c r="A78" s="28" t="s">
        <v>120</v>
      </c>
      <c r="B78" s="23" t="s">
        <v>20</v>
      </c>
      <c r="C78" s="23" t="s">
        <v>7</v>
      </c>
      <c r="D78" s="24" t="s">
        <v>121</v>
      </c>
      <c r="E78" s="24"/>
      <c r="F78" s="32">
        <f>SUM(F79)</f>
        <v>0</v>
      </c>
      <c r="G78" s="32">
        <f>SUM(G79)</f>
        <v>0</v>
      </c>
    </row>
    <row r="79" spans="1:7" ht="29.25" customHeight="1" hidden="1">
      <c r="A79" s="43" t="s">
        <v>118</v>
      </c>
      <c r="B79" s="15" t="s">
        <v>20</v>
      </c>
      <c r="C79" s="15" t="s">
        <v>7</v>
      </c>
      <c r="D79" s="16" t="s">
        <v>121</v>
      </c>
      <c r="E79" s="16" t="s">
        <v>119</v>
      </c>
      <c r="F79" s="31"/>
      <c r="G79" s="31"/>
    </row>
    <row r="80" spans="1:7" ht="25.5">
      <c r="A80" s="28" t="s">
        <v>67</v>
      </c>
      <c r="B80" s="23" t="s">
        <v>20</v>
      </c>
      <c r="C80" s="23" t="s">
        <v>7</v>
      </c>
      <c r="D80" s="24" t="s">
        <v>68</v>
      </c>
      <c r="E80" s="24"/>
      <c r="F80" s="79">
        <f>F82</f>
        <v>337</v>
      </c>
      <c r="G80" s="77">
        <f>G82</f>
        <v>354</v>
      </c>
    </row>
    <row r="81" spans="1:7" s="67" customFormat="1" ht="12.75">
      <c r="A81" s="70" t="s">
        <v>109</v>
      </c>
      <c r="B81" s="64" t="s">
        <v>20</v>
      </c>
      <c r="C81" s="64" t="s">
        <v>7</v>
      </c>
      <c r="D81" s="65" t="s">
        <v>68</v>
      </c>
      <c r="E81" s="65" t="s">
        <v>110</v>
      </c>
      <c r="F81" s="71">
        <f>F82</f>
        <v>337</v>
      </c>
      <c r="G81" s="71">
        <f>G82</f>
        <v>354</v>
      </c>
    </row>
    <row r="82" spans="1:7" ht="12.75" hidden="1">
      <c r="A82" s="26" t="s">
        <v>48</v>
      </c>
      <c r="B82" s="15" t="s">
        <v>20</v>
      </c>
      <c r="C82" s="15" t="s">
        <v>7</v>
      </c>
      <c r="D82" s="16" t="s">
        <v>68</v>
      </c>
      <c r="E82" s="16" t="s">
        <v>82</v>
      </c>
      <c r="F82" s="80">
        <v>337</v>
      </c>
      <c r="G82" s="78">
        <v>354</v>
      </c>
    </row>
    <row r="83" spans="1:7" ht="12.75">
      <c r="A83" s="29" t="s">
        <v>30</v>
      </c>
      <c r="B83" s="19" t="s">
        <v>20</v>
      </c>
      <c r="C83" s="19" t="s">
        <v>13</v>
      </c>
      <c r="D83" s="20"/>
      <c r="E83" s="20"/>
      <c r="F83" s="21">
        <f>SUM(F86+F89+F91+F94+F97+F84)</f>
        <v>9245.5</v>
      </c>
      <c r="G83" s="21">
        <f>SUM(G86+G89+G91+G94+G97+G84)</f>
        <v>9756.5</v>
      </c>
    </row>
    <row r="84" spans="1:7" ht="51" hidden="1">
      <c r="A84" s="30" t="s">
        <v>71</v>
      </c>
      <c r="B84" s="23" t="s">
        <v>20</v>
      </c>
      <c r="C84" s="23" t="s">
        <v>13</v>
      </c>
      <c r="D84" s="24" t="s">
        <v>69</v>
      </c>
      <c r="E84" s="24"/>
      <c r="F84" s="32">
        <f>SUM(F85)</f>
        <v>0</v>
      </c>
      <c r="G84" s="32">
        <f>SUM(G85)</f>
        <v>0</v>
      </c>
    </row>
    <row r="85" spans="1:7" ht="12.75" hidden="1">
      <c r="A85" s="26" t="s">
        <v>70</v>
      </c>
      <c r="B85" s="15" t="s">
        <v>20</v>
      </c>
      <c r="C85" s="15" t="s">
        <v>13</v>
      </c>
      <c r="D85" s="16" t="s">
        <v>69</v>
      </c>
      <c r="E85" s="16"/>
      <c r="F85" s="31"/>
      <c r="G85" s="31"/>
    </row>
    <row r="86" spans="1:7" ht="12.75">
      <c r="A86" s="30" t="s">
        <v>32</v>
      </c>
      <c r="B86" s="23" t="s">
        <v>20</v>
      </c>
      <c r="C86" s="23" t="s">
        <v>13</v>
      </c>
      <c r="D86" s="24" t="s">
        <v>31</v>
      </c>
      <c r="E86" s="24"/>
      <c r="F86" s="32">
        <f>SUM(F88)</f>
        <v>1977</v>
      </c>
      <c r="G86" s="32">
        <f>SUM(G88)</f>
        <v>2106</v>
      </c>
    </row>
    <row r="87" spans="1:7" ht="25.5">
      <c r="A87" s="63" t="s">
        <v>104</v>
      </c>
      <c r="B87" s="64" t="s">
        <v>20</v>
      </c>
      <c r="C87" s="64" t="s">
        <v>13</v>
      </c>
      <c r="D87" s="65" t="s">
        <v>31</v>
      </c>
      <c r="E87" s="65" t="s">
        <v>105</v>
      </c>
      <c r="F87" s="71">
        <f>F88</f>
        <v>1977</v>
      </c>
      <c r="G87" s="71">
        <f>G88</f>
        <v>2106</v>
      </c>
    </row>
    <row r="88" spans="1:7" ht="30" hidden="1">
      <c r="A88" s="41" t="s">
        <v>76</v>
      </c>
      <c r="B88" s="15" t="s">
        <v>20</v>
      </c>
      <c r="C88" s="15" t="s">
        <v>13</v>
      </c>
      <c r="D88" s="16" t="s">
        <v>31</v>
      </c>
      <c r="E88" s="16" t="s">
        <v>77</v>
      </c>
      <c r="F88" s="31">
        <f>1345+632</f>
        <v>1977</v>
      </c>
      <c r="G88" s="31">
        <f>1438+668</f>
        <v>2106</v>
      </c>
    </row>
    <row r="89" spans="1:7" ht="38.25" hidden="1">
      <c r="A89" s="30" t="s">
        <v>34</v>
      </c>
      <c r="B89" s="23" t="s">
        <v>20</v>
      </c>
      <c r="C89" s="23" t="s">
        <v>13</v>
      </c>
      <c r="D89" s="24" t="s">
        <v>33</v>
      </c>
      <c r="E89" s="24"/>
      <c r="F89" s="32">
        <f>SUM(F90)</f>
        <v>0</v>
      </c>
      <c r="G89" s="32">
        <f>SUM(G90)</f>
        <v>0</v>
      </c>
    </row>
    <row r="90" spans="1:7" ht="30" hidden="1">
      <c r="A90" s="41" t="s">
        <v>76</v>
      </c>
      <c r="B90" s="15" t="s">
        <v>20</v>
      </c>
      <c r="C90" s="15" t="s">
        <v>13</v>
      </c>
      <c r="D90" s="16" t="s">
        <v>33</v>
      </c>
      <c r="E90" s="16" t="s">
        <v>77</v>
      </c>
      <c r="F90" s="31"/>
      <c r="G90" s="31"/>
    </row>
    <row r="91" spans="1:7" ht="12.75">
      <c r="A91" s="30" t="s">
        <v>36</v>
      </c>
      <c r="B91" s="23" t="s">
        <v>20</v>
      </c>
      <c r="C91" s="23" t="s">
        <v>13</v>
      </c>
      <c r="D91" s="24" t="s">
        <v>35</v>
      </c>
      <c r="E91" s="24"/>
      <c r="F91" s="32">
        <f>SUM(F93)</f>
        <v>621</v>
      </c>
      <c r="G91" s="32">
        <f>SUM(G93)</f>
        <v>659</v>
      </c>
    </row>
    <row r="92" spans="1:7" s="67" customFormat="1" ht="25.5">
      <c r="A92" s="63" t="s">
        <v>104</v>
      </c>
      <c r="B92" s="64" t="s">
        <v>20</v>
      </c>
      <c r="C92" s="64" t="s">
        <v>13</v>
      </c>
      <c r="D92" s="65" t="s">
        <v>35</v>
      </c>
      <c r="E92" s="65" t="s">
        <v>105</v>
      </c>
      <c r="F92" s="71">
        <f>F93</f>
        <v>621</v>
      </c>
      <c r="G92" s="71">
        <f>G93</f>
        <v>659</v>
      </c>
    </row>
    <row r="93" spans="1:7" ht="30" hidden="1">
      <c r="A93" s="41" t="s">
        <v>76</v>
      </c>
      <c r="B93" s="15" t="s">
        <v>20</v>
      </c>
      <c r="C93" s="15" t="s">
        <v>13</v>
      </c>
      <c r="D93" s="16" t="s">
        <v>35</v>
      </c>
      <c r="E93" s="16" t="s">
        <v>77</v>
      </c>
      <c r="F93" s="31">
        <v>621</v>
      </c>
      <c r="G93" s="31">
        <v>659</v>
      </c>
    </row>
    <row r="94" spans="1:7" ht="12.75">
      <c r="A94" s="30" t="s">
        <v>38</v>
      </c>
      <c r="B94" s="23" t="s">
        <v>20</v>
      </c>
      <c r="C94" s="23" t="s">
        <v>13</v>
      </c>
      <c r="D94" s="24" t="s">
        <v>37</v>
      </c>
      <c r="E94" s="24"/>
      <c r="F94" s="32">
        <f>SUM(F96)</f>
        <v>1970</v>
      </c>
      <c r="G94" s="32">
        <f>SUM(G96)</f>
        <v>2199.5</v>
      </c>
    </row>
    <row r="95" spans="1:7" s="67" customFormat="1" ht="25.5">
      <c r="A95" s="63" t="s">
        <v>104</v>
      </c>
      <c r="B95" s="64" t="s">
        <v>20</v>
      </c>
      <c r="C95" s="64" t="s">
        <v>13</v>
      </c>
      <c r="D95" s="65" t="s">
        <v>37</v>
      </c>
      <c r="E95" s="65" t="s">
        <v>105</v>
      </c>
      <c r="F95" s="71">
        <f>F96</f>
        <v>1970</v>
      </c>
      <c r="G95" s="71">
        <f>G96</f>
        <v>2199.5</v>
      </c>
    </row>
    <row r="96" spans="1:7" ht="30" hidden="1">
      <c r="A96" s="41" t="s">
        <v>76</v>
      </c>
      <c r="B96" s="15" t="s">
        <v>20</v>
      </c>
      <c r="C96" s="15" t="s">
        <v>13</v>
      </c>
      <c r="D96" s="16" t="s">
        <v>37</v>
      </c>
      <c r="E96" s="16" t="s">
        <v>77</v>
      </c>
      <c r="F96" s="31">
        <f>178+1792</f>
        <v>1970</v>
      </c>
      <c r="G96" s="31">
        <f>187+2012.5</f>
        <v>2199.5</v>
      </c>
    </row>
    <row r="97" spans="1:7" ht="25.5">
      <c r="A97" s="30" t="s">
        <v>40</v>
      </c>
      <c r="B97" s="23" t="s">
        <v>20</v>
      </c>
      <c r="C97" s="23" t="s">
        <v>13</v>
      </c>
      <c r="D97" s="24" t="s">
        <v>39</v>
      </c>
      <c r="E97" s="24"/>
      <c r="F97" s="32">
        <f>SUM(F99)</f>
        <v>4677.5</v>
      </c>
      <c r="G97" s="32">
        <f>SUM(G99)</f>
        <v>4792</v>
      </c>
    </row>
    <row r="98" spans="1:7" ht="25.5">
      <c r="A98" s="63" t="s">
        <v>104</v>
      </c>
      <c r="B98" s="64" t="s">
        <v>20</v>
      </c>
      <c r="C98" s="64" t="s">
        <v>13</v>
      </c>
      <c r="D98" s="65" t="s">
        <v>39</v>
      </c>
      <c r="E98" s="65" t="s">
        <v>105</v>
      </c>
      <c r="F98" s="71">
        <f>F99</f>
        <v>4677.5</v>
      </c>
      <c r="G98" s="71">
        <f>G99</f>
        <v>4792</v>
      </c>
    </row>
    <row r="99" spans="1:7" ht="30" hidden="1">
      <c r="A99" s="41" t="s">
        <v>76</v>
      </c>
      <c r="B99" s="15" t="s">
        <v>20</v>
      </c>
      <c r="C99" s="15" t="s">
        <v>13</v>
      </c>
      <c r="D99" s="16" t="s">
        <v>39</v>
      </c>
      <c r="E99" s="16" t="s">
        <v>77</v>
      </c>
      <c r="F99" s="31">
        <f>88+693+3896.5</f>
        <v>4677.5</v>
      </c>
      <c r="G99" s="31">
        <f>92+693+4007</f>
        <v>4792</v>
      </c>
    </row>
    <row r="100" spans="1:7" ht="15.75">
      <c r="A100" s="33" t="s">
        <v>52</v>
      </c>
      <c r="B100" s="9" t="s">
        <v>53</v>
      </c>
      <c r="C100" s="9"/>
      <c r="D100" s="11"/>
      <c r="E100" s="11"/>
      <c r="F100" s="12">
        <f>SUM(F102)</f>
        <v>41</v>
      </c>
      <c r="G100" s="12">
        <f>SUM(G102)</f>
        <v>42</v>
      </c>
    </row>
    <row r="101" spans="1:7" ht="12.75">
      <c r="A101" s="29" t="s">
        <v>54</v>
      </c>
      <c r="B101" s="19" t="s">
        <v>53</v>
      </c>
      <c r="C101" s="19" t="s">
        <v>5</v>
      </c>
      <c r="D101" s="20"/>
      <c r="E101" s="20"/>
      <c r="F101" s="21">
        <f>SUM(F102)</f>
        <v>41</v>
      </c>
      <c r="G101" s="21">
        <f>SUM(G102)</f>
        <v>42</v>
      </c>
    </row>
    <row r="102" spans="1:7" s="4" customFormat="1" ht="25.5">
      <c r="A102" s="30" t="s">
        <v>55</v>
      </c>
      <c r="B102" s="23" t="s">
        <v>53</v>
      </c>
      <c r="C102" s="23" t="s">
        <v>5</v>
      </c>
      <c r="D102" s="24" t="s">
        <v>56</v>
      </c>
      <c r="E102" s="24"/>
      <c r="F102" s="32">
        <f>SUM(G104)</f>
        <v>41</v>
      </c>
      <c r="G102" s="32">
        <f>SUM(H104)</f>
        <v>42</v>
      </c>
    </row>
    <row r="103" spans="1:7" s="67" customFormat="1" ht="12.75">
      <c r="A103" s="70" t="s">
        <v>107</v>
      </c>
      <c r="B103" s="64" t="s">
        <v>53</v>
      </c>
      <c r="C103" s="64" t="s">
        <v>5</v>
      </c>
      <c r="D103" s="65" t="s">
        <v>56</v>
      </c>
      <c r="E103" s="65" t="s">
        <v>108</v>
      </c>
      <c r="F103" s="71">
        <f>G104</f>
        <v>41</v>
      </c>
      <c r="G103" s="71">
        <f>H104</f>
        <v>42</v>
      </c>
    </row>
    <row r="104" spans="1:8" ht="26.25" customHeight="1" hidden="1">
      <c r="A104" s="41" t="s">
        <v>86</v>
      </c>
      <c r="B104" s="16" t="s">
        <v>103</v>
      </c>
      <c r="C104" s="15" t="s">
        <v>53</v>
      </c>
      <c r="D104" s="15" t="s">
        <v>5</v>
      </c>
      <c r="E104" s="16" t="s">
        <v>56</v>
      </c>
      <c r="F104" s="16" t="s">
        <v>87</v>
      </c>
      <c r="G104" s="31">
        <v>41</v>
      </c>
      <c r="H104" s="59">
        <v>42</v>
      </c>
    </row>
    <row r="105" spans="1:7" ht="15.75">
      <c r="A105" s="88" t="s">
        <v>49</v>
      </c>
      <c r="B105" s="88"/>
      <c r="C105" s="88"/>
      <c r="D105" s="88"/>
      <c r="E105" s="88"/>
      <c r="F105" s="38">
        <f>SUM(F15+F52+F60+F70+F100+F65)</f>
        <v>17562.6</v>
      </c>
      <c r="G105" s="37">
        <f>SUM(G15+G52+G60+G70+G100+G65)</f>
        <v>18246.6</v>
      </c>
    </row>
    <row r="106" spans="1:7" ht="12.75">
      <c r="A106" s="81"/>
      <c r="B106" s="81"/>
      <c r="C106" s="81"/>
      <c r="D106" s="81"/>
      <c r="E106" s="81"/>
      <c r="F106" s="82"/>
      <c r="G106" s="83"/>
    </row>
  </sheetData>
  <sheetProtection/>
  <mergeCells count="11">
    <mergeCell ref="A105:E105"/>
    <mergeCell ref="A10:G10"/>
    <mergeCell ref="A11:G11"/>
    <mergeCell ref="B7:G7"/>
    <mergeCell ref="A3:G3"/>
    <mergeCell ref="A4:G4"/>
    <mergeCell ref="A9:G9"/>
    <mergeCell ref="A1:G1"/>
    <mergeCell ref="A2:G2"/>
    <mergeCell ref="A5:G5"/>
    <mergeCell ref="A6:G6"/>
  </mergeCells>
  <printOptions/>
  <pageMargins left="0.75" right="0.34" top="0.25" bottom="0.16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2013-12-25T12:59:50Z</cp:lastPrinted>
  <dcterms:created xsi:type="dcterms:W3CDTF">2008-11-27T06:46:34Z</dcterms:created>
  <dcterms:modified xsi:type="dcterms:W3CDTF">2013-12-25T13:01:24Z</dcterms:modified>
  <cp:category/>
  <cp:version/>
  <cp:contentType/>
  <cp:contentStatus/>
</cp:coreProperties>
</file>