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<sst xmlns="http://schemas.openxmlformats.org/spreadsheetml/2006/main" count="360" uniqueCount="120">
  <si>
    <t>тыс.руб.</t>
  </si>
  <si>
    <t>ПЗ</t>
  </si>
  <si>
    <t>ЦСР</t>
  </si>
  <si>
    <t>ВР</t>
  </si>
  <si>
    <t xml:space="preserve">Наименование </t>
  </si>
  <si>
    <t xml:space="preserve">% исполнения </t>
  </si>
  <si>
    <t>01</t>
  </si>
  <si>
    <t>Общегосударственные вопросы</t>
  </si>
  <si>
    <t>02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</si>
  <si>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</si>
  <si>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</si>
  <si>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</si>
  <si>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</si>
  <si>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НАЦИОНАЛЬНАЯ ОБОРОНА</t>
  </si>
  <si>
    <t>03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</si>
  <si>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</si>
  <si>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</si>
  <si>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</si>
  <si>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</si>
  <si>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</si>
  <si>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</si>
  <si>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</si>
  <si>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10</t>
  </si>
  <si>
    <t>СОЦИАЛЬНАЯ ПОЛИТИКА</t>
  </si>
  <si>
    <t>Пенсионное обеспечение</t>
  </si>
  <si>
    <t>13</t>
  </si>
  <si>
    <t>Дугие общегосударственные вопросы</t>
  </si>
  <si>
    <t>09</t>
  </si>
  <si>
    <t>08</t>
  </si>
  <si>
    <t>Культура</t>
  </si>
  <si>
    <t>Дорожное хозяйство</t>
  </si>
  <si>
    <t>НАЦИОНАЛЬНАЯ ЭКОНОМИКА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</si>
  <si>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</si>
  <si>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</si>
  <si>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</si>
  <si>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</si>
  <si>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</si>
  <si>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</si>
  <si>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</si>
  <si>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</si>
  <si>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</si>
  <si>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</si>
  <si>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</si>
  <si>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Социальное обеспечение и иные выплаты населению</t>
  </si>
  <si>
    <t>300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</si>
  <si>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</si>
  <si>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Межбюджетные трансферты</t>
  </si>
  <si>
    <t>500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</si>
  <si>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</si>
  <si>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</si>
  <si>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</si>
  <si>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</si>
  <si>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</si>
  <si>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</si>
  <si>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</si>
  <si>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</si>
  <si>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</si>
  <si>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</si>
  <si>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</si>
  <si>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Итого</t>
  </si>
  <si>
    <t>"-"невып-но; "+"перевып.</t>
  </si>
  <si>
    <t>07</t>
  </si>
  <si>
    <t>75 6 7058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</si>
  <si>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</si>
  <si>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</si>
  <si>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Обеспечение пожарной безопасности</t>
  </si>
  <si>
    <t>Функционирование высшего должностного лица субъекта РФ и органа местного самоуправления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</si>
  <si>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</si>
  <si>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</si>
  <si>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90 9 00 00930</t>
  </si>
  <si>
    <t>90 9 00 00940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</si>
  <si>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</si>
  <si>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</si>
  <si>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</si>
  <si>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</si>
  <si>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90 9 00 10000</t>
  </si>
  <si>
    <t>01 1 01 81000</t>
  </si>
  <si>
    <t xml:space="preserve">01 1 01 81000 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</si>
  <si>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</si>
  <si>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</si>
  <si>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</si>
  <si>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</si>
  <si>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</si>
  <si>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</si>
  <si>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</si>
  <si>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</si>
  <si>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</si>
  <si>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90 9 00 82000</t>
  </si>
  <si>
    <t>90 9 00 23000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</si>
  <si>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</si>
  <si>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</si>
  <si>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</si>
  <si>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</si>
  <si>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</si>
  <si>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</si>
  <si>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</si>
  <si>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</si>
  <si>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</si>
  <si>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</si>
  <si>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</si>
  <si>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</si>
  <si>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</si>
  <si>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90 9 00 85000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</si>
  <si>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</si>
  <si>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</si>
  <si>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11</t>
  </si>
  <si>
    <t xml:space="preserve">Резервные фонды 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</si>
  <si>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</si>
  <si>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</si>
  <si>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90 9 00 87000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</si>
  <si>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</si>
  <si>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</si>
  <si>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90 9 00 8600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</si>
  <si>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</si>
  <si>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</si>
  <si>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</si>
  <si>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Уточненный годовой план на 01.01.2017г.</t>
  </si>
  <si>
    <t>Ожидаемое исполнение по ведомственной структуре расходов</t>
  </si>
  <si>
    <t>кассовое исполнение на 01.01.2017г.</t>
  </si>
  <si>
    <t>бюджета городского поселения "Пушкиногорье" за 2016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</si>
</sst>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_р_."/>
    <numFmt numFmtId="190" formatCode="_-* #,##0.0_р_._-;\-* #,##0.0_р_._-;_-* &quot;-&quot;???_р_._-;_-@_-"/>
    <numFmt numFmtId="191" formatCode="_-* #,##0.000_р_._-;\-* #,##0.000_р_._-;_-* &quot;-&quot;???_р_.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%"/>
    <numFmt numFmtId="199" formatCode="#,##0.00_ ;\-#,##0.00\ "/>
    <numFmt numFmtId="200" formatCode="#,##0.0_ ;\-#,##0.0\ "/>
  </numFmts>
  <fonts count="5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9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6" fontId="3" fillId="0" borderId="0" xfId="42" applyFont="1" applyAlignment="1">
      <alignment horizontal="center"/>
    </xf>
    <xf numFmtId="0" fontId="6" fillId="0" borderId="0" xfId="0" applyFont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13" fillId="0" borderId="10" xfId="0" applyFont="1" applyBorder="1" applyAlignment="1">
      <alignment horizontal="center" vertical="center" wrapText="1"/>
    </xf>
    <xf numFmtId="192" fontId="13" fillId="0" borderId="10" xfId="0" applyNumberFormat="1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 wrapText="1"/>
    </xf>
    <xf numFmtId="0" fontId="12" fillId="35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justify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wrapText="1"/>
    </xf>
    <xf numFmtId="0" fontId="17" fillId="33" borderId="10" xfId="0" applyFont="1" applyFill="1" applyBorder="1" applyAlignment="1">
      <alignment wrapText="1"/>
    </xf>
    <xf numFmtId="198" fontId="5" fillId="34" borderId="10" xfId="0" applyNumberFormat="1" applyFont="1" applyFill="1" applyBorder="1" applyAlignment="1">
      <alignment horizontal="right" vertical="center"/>
    </xf>
    <xf numFmtId="188" fontId="5" fillId="34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left" vertical="center"/>
    </xf>
    <xf numFmtId="188" fontId="6" fillId="0" borderId="10" xfId="0" applyNumberFormat="1" applyFont="1" applyBorder="1" applyAlignment="1">
      <alignment horizontal="left" vertical="center"/>
    </xf>
    <xf numFmtId="188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left" vertical="center"/>
    </xf>
    <xf numFmtId="0" fontId="8" fillId="35" borderId="0" xfId="0" applyFont="1" applyFill="1" applyAlignment="1">
      <alignment/>
    </xf>
    <xf numFmtId="188" fontId="14" fillId="35" borderId="10" xfId="0" applyNumberFormat="1" applyFont="1" applyFill="1" applyBorder="1" applyAlignment="1">
      <alignment horizontal="left" vertical="center"/>
    </xf>
    <xf numFmtId="0" fontId="14" fillId="35" borderId="0" xfId="0" applyFont="1" applyFill="1" applyAlignment="1">
      <alignment/>
    </xf>
    <xf numFmtId="188" fontId="4" fillId="34" borderId="10" xfId="0" applyNumberFormat="1" applyFont="1" applyFill="1" applyBorder="1" applyAlignment="1">
      <alignment horizontal="left" vertical="center"/>
    </xf>
    <xf numFmtId="188" fontId="6" fillId="35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35" borderId="10" xfId="0" applyNumberFormat="1" applyFont="1" applyFill="1" applyBorder="1" applyAlignment="1" applyProtection="1">
      <alignment vertical="justify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188" fontId="1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8" fontId="4" fillId="33" borderId="10" xfId="0" applyNumberFormat="1" applyFont="1" applyFill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 vertical="center"/>
    </xf>
    <xf numFmtId="198" fontId="14" fillId="0" borderId="10" xfId="0" applyNumberFormat="1" applyFont="1" applyBorder="1" applyAlignment="1">
      <alignment horizontal="right" vertical="center"/>
    </xf>
    <xf numFmtId="198" fontId="7" fillId="35" borderId="10" xfId="0" applyNumberFormat="1" applyFont="1" applyFill="1" applyBorder="1" applyAlignment="1">
      <alignment horizontal="right" vertical="center"/>
    </xf>
    <xf numFmtId="198" fontId="14" fillId="35" borderId="10" xfId="0" applyNumberFormat="1" applyFont="1" applyFill="1" applyBorder="1" applyAlignment="1">
      <alignment horizontal="right" vertical="center"/>
    </xf>
    <xf numFmtId="198" fontId="4" fillId="34" borderId="10" xfId="0" applyNumberFormat="1" applyFont="1" applyFill="1" applyBorder="1" applyAlignment="1">
      <alignment horizontal="right" vertical="center"/>
    </xf>
    <xf numFmtId="198" fontId="6" fillId="35" borderId="10" xfId="0" applyNumberFormat="1" applyFont="1" applyFill="1" applyBorder="1" applyAlignment="1">
      <alignment horizontal="right" vertical="center"/>
    </xf>
    <xf numFmtId="200" fontId="5" fillId="34" borderId="10" xfId="0" applyNumberFormat="1" applyFont="1" applyFill="1" applyBorder="1" applyAlignment="1">
      <alignment horizontal="right" vertical="center"/>
    </xf>
    <xf numFmtId="200" fontId="4" fillId="33" borderId="10" xfId="0" applyNumberFormat="1" applyFont="1" applyFill="1" applyBorder="1" applyAlignment="1">
      <alignment horizontal="right" vertical="center"/>
    </xf>
    <xf numFmtId="200" fontId="6" fillId="0" borderId="10" xfId="0" applyNumberFormat="1" applyFont="1" applyBorder="1" applyAlignment="1">
      <alignment horizontal="right" vertical="center"/>
    </xf>
    <xf numFmtId="200" fontId="14" fillId="0" borderId="10" xfId="0" applyNumberFormat="1" applyFont="1" applyBorder="1" applyAlignment="1">
      <alignment horizontal="right" vertical="center"/>
    </xf>
    <xf numFmtId="200" fontId="7" fillId="35" borderId="10" xfId="0" applyNumberFormat="1" applyFont="1" applyFill="1" applyBorder="1" applyAlignment="1">
      <alignment horizontal="right" vertical="center"/>
    </xf>
    <xf numFmtId="200" fontId="14" fillId="35" borderId="10" xfId="0" applyNumberFormat="1" applyFont="1" applyFill="1" applyBorder="1" applyAlignment="1">
      <alignment horizontal="right" vertical="center"/>
    </xf>
    <xf numFmtId="200" fontId="4" fillId="34" borderId="10" xfId="0" applyNumberFormat="1" applyFont="1" applyFill="1" applyBorder="1" applyAlignment="1">
      <alignment horizontal="right" vertical="center"/>
    </xf>
    <xf numFmtId="200" fontId="6" fillId="35" borderId="10" xfId="0" applyNumberFormat="1" applyFont="1" applyFill="1" applyBorder="1" applyAlignment="1">
      <alignment horizontal="right" vertical="center"/>
    </xf>
    <xf numFmtId="188" fontId="5" fillId="34" borderId="10" xfId="0" applyNumberFormat="1" applyFont="1" applyFill="1" applyBorder="1" applyAlignment="1">
      <alignment horizontal="right" vertical="center"/>
    </xf>
    <xf numFmtId="188" fontId="5" fillId="35" borderId="10" xfId="0" applyNumberFormat="1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right" vertical="center"/>
    </xf>
    <xf numFmtId="198" fontId="5" fillId="35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66.8515625" style="1" customWidth="1"/>
    <col min="2" max="2" width="5.28125" style="1" customWidth="1"/>
    <col min="3" max="3" width="9.57421875" style="1" customWidth="1"/>
    <col min="4" max="4" width="15.7109375" style="1" customWidth="1"/>
    <col min="5" max="5" width="5.57421875" style="1" customWidth="1"/>
    <col min="6" max="6" width="15.140625" style="1" customWidth="1"/>
    <col min="7" max="7" width="13.28125" style="1" customWidth="1"/>
    <col min="8" max="8" width="13.7109375" style="1" bestFit="1" customWidth="1"/>
    <col min="9" max="9" width="14.421875" style="1" customWidth="1"/>
    <col min="10" max="16384" width="9.140625" style="1" customWidth="1"/>
  </cols>
  <sheetData>
    <row r="1" spans="1:6" ht="15">
      <c r="A1" s="11"/>
      <c r="B1" s="11"/>
      <c r="C1" s="11"/>
      <c r="D1" s="11"/>
      <c r="E1" s="11"/>
      <c r="F1" s="11"/>
    </row>
    <row r="2" spans="1:9" ht="15.75">
      <c r="A2" s="87" t="s">
        <v>117</v>
      </c>
      <c r="B2" s="87"/>
      <c r="C2" s="87"/>
      <c r="D2" s="87"/>
      <c r="E2" s="87"/>
      <c r="F2" s="87"/>
      <c r="G2" s="87"/>
      <c r="H2" s="87"/>
      <c r="I2" s="87"/>
    </row>
    <row r="3" spans="1:9" ht="12.75" customHeight="1">
      <c r="A3" s="87" t="s">
        <v>119</v>
      </c>
      <c r="B3" s="87"/>
      <c r="C3" s="87"/>
      <c r="D3" s="87"/>
      <c r="E3" s="87"/>
      <c r="F3" s="87"/>
      <c r="G3" s="87"/>
      <c r="H3" s="87"/>
      <c r="I3" s="87"/>
    </row>
    <row r="4" spans="1:6" ht="12.75" customHeight="1">
      <c r="A4" s="87"/>
      <c r="B4" s="87"/>
      <c r="C4" s="87"/>
      <c r="D4" s="87"/>
      <c r="E4" s="87"/>
      <c r="F4" s="87"/>
    </row>
    <row r="5" spans="1:5" ht="12.75" customHeight="1">
      <c r="A5" s="4"/>
      <c r="B5" s="4"/>
      <c r="C5" s="4"/>
      <c r="D5" s="4"/>
      <c r="E5" s="4"/>
    </row>
    <row r="6" spans="5:9" ht="12.75">
      <c r="E6" s="5"/>
      <c r="F6" s="5"/>
      <c r="I6" s="5" t="s">
        <v>0</v>
      </c>
    </row>
    <row r="7" spans="1:9" ht="48" customHeight="1">
      <c r="A7" s="12" t="s">
        <v>4</v>
      </c>
      <c r="B7" s="12" t="s">
        <v>32</v>
      </c>
      <c r="C7" s="13" t="s">
        <v>1</v>
      </c>
      <c r="D7" s="12" t="s">
        <v>2</v>
      </c>
      <c r="E7" s="12" t="s">
        <v>3</v>
      </c>
      <c r="F7" s="8" t="s">
        <v>116</v>
      </c>
      <c r="G7" s="9" t="s">
        <v>118</v>
      </c>
      <c r="H7" s="9" t="s">
        <v>5</v>
      </c>
      <c r="I7" s="9" t="s">
        <v>60</v>
      </c>
    </row>
    <row r="8" spans="1:9" ht="15.75">
      <c r="A8" s="14" t="s">
        <v>7</v>
      </c>
      <c r="B8" s="15" t="s">
        <v>6</v>
      </c>
      <c r="C8" s="16"/>
      <c r="D8" s="6"/>
      <c r="E8" s="6"/>
      <c r="F8" s="34">
        <f>SUM(F17+F26+F37+F12)+F29+F34</f>
        <v>4873.829999999999</v>
      </c>
      <c r="G8" s="34">
        <f>SUM(G17+G26+G37+G12)+G29+G34</f>
        <v>4450.913999999999</v>
      </c>
      <c r="H8" s="33">
        <f>G8/F8</f>
        <v>0.9132271745218852</v>
      </c>
      <c r="I8" s="73">
        <f>G8-F8</f>
        <v>-422.91600000000017</v>
      </c>
    </row>
    <row r="9" spans="1:9" s="37" customFormat="1" ht="31.5" customHeight="1" hidden="1">
      <c r="A9" s="17" t="s">
        <v>66</v>
      </c>
      <c r="B9" s="35" t="s">
        <v>6</v>
      </c>
      <c r="C9" s="35" t="s">
        <v>8</v>
      </c>
      <c r="D9" s="2"/>
      <c r="E9" s="2"/>
      <c r="F9" s="36">
        <f>SUM(F10)</f>
        <v>0</v>
      </c>
      <c r="G9" s="36">
        <f>SUM(G10)</f>
        <v>0</v>
      </c>
      <c r="H9" s="66">
        <f>SUM(H10)</f>
        <v>0</v>
      </c>
      <c r="I9" s="74">
        <f>SUM(I10)</f>
        <v>0</v>
      </c>
    </row>
    <row r="10" spans="1:9" s="41" customFormat="1" ht="49.5" customHeight="1" hidden="1">
      <c r="A10" s="38" t="s">
        <v>67</v>
      </c>
      <c r="B10" s="39" t="s">
        <v>6</v>
      </c>
      <c r="C10" s="39" t="s">
        <v>8</v>
      </c>
      <c r="D10" s="3" t="s">
        <v>68</v>
      </c>
      <c r="E10" s="3"/>
      <c r="F10" s="40">
        <f>F11</f>
        <v>0</v>
      </c>
      <c r="G10" s="40">
        <f>G11</f>
        <v>0</v>
      </c>
      <c r="H10" s="67">
        <f>H11</f>
        <v>0</v>
      </c>
      <c r="I10" s="75">
        <f>I11</f>
        <v>0</v>
      </c>
    </row>
    <row r="11" spans="1:9" s="44" customFormat="1" ht="51.75" customHeight="1" hidden="1">
      <c r="A11" s="19" t="s">
        <v>35</v>
      </c>
      <c r="B11" s="42" t="s">
        <v>6</v>
      </c>
      <c r="C11" s="42" t="s">
        <v>8</v>
      </c>
      <c r="D11" s="20" t="s">
        <v>68</v>
      </c>
      <c r="E11" s="20" t="s">
        <v>36</v>
      </c>
      <c r="F11" s="43"/>
      <c r="G11" s="43"/>
      <c r="H11" s="68"/>
      <c r="I11" s="76"/>
    </row>
    <row r="12" spans="1:9" s="37" customFormat="1" ht="39.75" customHeight="1">
      <c r="A12" s="17" t="s">
        <v>33</v>
      </c>
      <c r="B12" s="35" t="s">
        <v>6</v>
      </c>
      <c r="C12" s="35" t="s">
        <v>14</v>
      </c>
      <c r="D12" s="2"/>
      <c r="E12" s="2"/>
      <c r="F12" s="45">
        <f>SUM(F13)+F15</f>
        <v>17.4</v>
      </c>
      <c r="G12" s="45">
        <f>SUM(G13)+G15</f>
        <v>17.4</v>
      </c>
      <c r="H12" s="66">
        <f aca="true" t="shared" si="0" ref="H12:H84">G12/F12</f>
        <v>1</v>
      </c>
      <c r="I12" s="74">
        <f aca="true" t="shared" si="1" ref="I12:I84">G12-F12</f>
        <v>0</v>
      </c>
    </row>
    <row r="13" spans="1:9" s="41" customFormat="1" ht="63.75">
      <c r="A13" s="18" t="s">
        <v>34</v>
      </c>
      <c r="B13" s="39" t="s">
        <v>6</v>
      </c>
      <c r="C13" s="39" t="s">
        <v>14</v>
      </c>
      <c r="D13" s="3" t="s">
        <v>69</v>
      </c>
      <c r="E13" s="3"/>
      <c r="F13" s="46">
        <f>F14</f>
        <v>1.8</v>
      </c>
      <c r="G13" s="46">
        <f>G14</f>
        <v>1.8</v>
      </c>
      <c r="H13" s="67">
        <f t="shared" si="0"/>
        <v>1</v>
      </c>
      <c r="I13" s="75">
        <f t="shared" si="1"/>
        <v>0</v>
      </c>
    </row>
    <row r="14" spans="1:9" s="41" customFormat="1" ht="51.75" customHeight="1">
      <c r="A14" s="19" t="s">
        <v>35</v>
      </c>
      <c r="B14" s="42" t="s">
        <v>6</v>
      </c>
      <c r="C14" s="42" t="s">
        <v>14</v>
      </c>
      <c r="D14" s="20" t="s">
        <v>69</v>
      </c>
      <c r="E14" s="20" t="s">
        <v>36</v>
      </c>
      <c r="F14" s="47">
        <v>1.8</v>
      </c>
      <c r="G14" s="47">
        <v>1.8</v>
      </c>
      <c r="H14" s="68">
        <f t="shared" si="0"/>
        <v>1</v>
      </c>
      <c r="I14" s="76">
        <f t="shared" si="1"/>
        <v>0</v>
      </c>
    </row>
    <row r="15" spans="1:9" s="41" customFormat="1" ht="68.25" customHeight="1">
      <c r="A15" s="18" t="s">
        <v>37</v>
      </c>
      <c r="B15" s="39" t="s">
        <v>6</v>
      </c>
      <c r="C15" s="39" t="s">
        <v>14</v>
      </c>
      <c r="D15" s="3" t="s">
        <v>70</v>
      </c>
      <c r="E15" s="3"/>
      <c r="F15" s="46">
        <f>F16</f>
        <v>15.6</v>
      </c>
      <c r="G15" s="46">
        <f>G16</f>
        <v>15.6</v>
      </c>
      <c r="H15" s="67">
        <f t="shared" si="0"/>
        <v>1</v>
      </c>
      <c r="I15" s="75">
        <f t="shared" si="1"/>
        <v>0</v>
      </c>
    </row>
    <row r="16" spans="1:9" s="41" customFormat="1" ht="51" customHeight="1">
      <c r="A16" s="19" t="s">
        <v>35</v>
      </c>
      <c r="B16" s="42" t="s">
        <v>6</v>
      </c>
      <c r="C16" s="42" t="s">
        <v>14</v>
      </c>
      <c r="D16" s="20" t="s">
        <v>70</v>
      </c>
      <c r="E16" s="20" t="s">
        <v>36</v>
      </c>
      <c r="F16" s="47">
        <v>15.6</v>
      </c>
      <c r="G16" s="47">
        <v>15.6</v>
      </c>
      <c r="H16" s="68">
        <f t="shared" si="0"/>
        <v>1</v>
      </c>
      <c r="I16" s="76">
        <f t="shared" si="1"/>
        <v>0</v>
      </c>
    </row>
    <row r="17" spans="1:9" ht="38.25">
      <c r="A17" s="17" t="s">
        <v>10</v>
      </c>
      <c r="B17" s="35" t="s">
        <v>6</v>
      </c>
      <c r="C17" s="35" t="s">
        <v>9</v>
      </c>
      <c r="D17" s="2"/>
      <c r="E17" s="2"/>
      <c r="F17" s="45">
        <f>F18+F22+F24</f>
        <v>4253.03</v>
      </c>
      <c r="G17" s="45">
        <f>G18+G22+G24</f>
        <v>4253.013999999999</v>
      </c>
      <c r="H17" s="66">
        <f t="shared" si="0"/>
        <v>0.9999962379762192</v>
      </c>
      <c r="I17" s="74">
        <f t="shared" si="1"/>
        <v>-0.016000000000531145</v>
      </c>
    </row>
    <row r="18" spans="1:9" ht="89.25">
      <c r="A18" s="18" t="s">
        <v>71</v>
      </c>
      <c r="B18" s="39" t="s">
        <v>6</v>
      </c>
      <c r="C18" s="39" t="s">
        <v>9</v>
      </c>
      <c r="D18" s="3" t="s">
        <v>72</v>
      </c>
      <c r="E18" s="3"/>
      <c r="F18" s="46">
        <f>F19+F20+F21</f>
        <v>3532.0139999999997</v>
      </c>
      <c r="G18" s="46">
        <f>G19+G20+G21</f>
        <v>3532.0139999999997</v>
      </c>
      <c r="H18" s="67">
        <f t="shared" si="0"/>
        <v>1</v>
      </c>
      <c r="I18" s="75">
        <f t="shared" si="1"/>
        <v>0</v>
      </c>
    </row>
    <row r="19" spans="1:9" s="44" customFormat="1" ht="51">
      <c r="A19" s="19" t="s">
        <v>35</v>
      </c>
      <c r="B19" s="42" t="s">
        <v>6</v>
      </c>
      <c r="C19" s="42" t="s">
        <v>9</v>
      </c>
      <c r="D19" s="20" t="s">
        <v>72</v>
      </c>
      <c r="E19" s="20" t="s">
        <v>36</v>
      </c>
      <c r="F19" s="47">
        <v>1857.583</v>
      </c>
      <c r="G19" s="47">
        <v>1857.583</v>
      </c>
      <c r="H19" s="68">
        <f t="shared" si="0"/>
        <v>1</v>
      </c>
      <c r="I19" s="76">
        <f t="shared" si="1"/>
        <v>0</v>
      </c>
    </row>
    <row r="20" spans="1:9" s="44" customFormat="1" ht="25.5">
      <c r="A20" s="19" t="s">
        <v>38</v>
      </c>
      <c r="B20" s="42" t="s">
        <v>6</v>
      </c>
      <c r="C20" s="48" t="s">
        <v>9</v>
      </c>
      <c r="D20" s="20" t="s">
        <v>72</v>
      </c>
      <c r="E20" s="20" t="s">
        <v>39</v>
      </c>
      <c r="F20" s="47">
        <v>1512.581</v>
      </c>
      <c r="G20" s="47">
        <v>1512.581</v>
      </c>
      <c r="H20" s="68">
        <f t="shared" si="0"/>
        <v>1</v>
      </c>
      <c r="I20" s="76">
        <f t="shared" si="1"/>
        <v>0</v>
      </c>
    </row>
    <row r="21" spans="1:9" s="44" customFormat="1" ht="12.75">
      <c r="A21" s="49" t="s">
        <v>40</v>
      </c>
      <c r="B21" s="42" t="s">
        <v>6</v>
      </c>
      <c r="C21" s="48" t="s">
        <v>9</v>
      </c>
      <c r="D21" s="20" t="s">
        <v>72</v>
      </c>
      <c r="E21" s="20" t="s">
        <v>41</v>
      </c>
      <c r="F21" s="47">
        <v>161.85</v>
      </c>
      <c r="G21" s="47">
        <v>161.85</v>
      </c>
      <c r="H21" s="68">
        <f t="shared" si="0"/>
        <v>1</v>
      </c>
      <c r="I21" s="76">
        <f t="shared" si="1"/>
        <v>0</v>
      </c>
    </row>
    <row r="22" spans="1:9" ht="64.5" customHeight="1">
      <c r="A22" s="18" t="s">
        <v>73</v>
      </c>
      <c r="B22" s="39" t="s">
        <v>6</v>
      </c>
      <c r="C22" s="39" t="s">
        <v>9</v>
      </c>
      <c r="D22" s="3" t="s">
        <v>74</v>
      </c>
      <c r="E22" s="3"/>
      <c r="F22" s="46">
        <f>F23</f>
        <v>497.016</v>
      </c>
      <c r="G22" s="46">
        <f>G23</f>
        <v>497</v>
      </c>
      <c r="H22" s="67">
        <f t="shared" si="0"/>
        <v>0.9999678078774124</v>
      </c>
      <c r="I22" s="75">
        <f t="shared" si="1"/>
        <v>-0.016000000000019554</v>
      </c>
    </row>
    <row r="23" spans="1:9" ht="24.75" customHeight="1">
      <c r="A23" s="19" t="s">
        <v>35</v>
      </c>
      <c r="B23" s="42" t="s">
        <v>6</v>
      </c>
      <c r="C23" s="42" t="s">
        <v>9</v>
      </c>
      <c r="D23" s="20" t="s">
        <v>74</v>
      </c>
      <c r="E23" s="20" t="s">
        <v>36</v>
      </c>
      <c r="F23" s="47">
        <v>497.016</v>
      </c>
      <c r="G23" s="47">
        <v>497</v>
      </c>
      <c r="H23" s="68">
        <f t="shared" si="0"/>
        <v>0.9999678078774124</v>
      </c>
      <c r="I23" s="76">
        <f t="shared" si="1"/>
        <v>-0.016000000000019554</v>
      </c>
    </row>
    <row r="24" spans="1:9" s="41" customFormat="1" ht="51">
      <c r="A24" s="18" t="s">
        <v>42</v>
      </c>
      <c r="B24" s="39" t="s">
        <v>6</v>
      </c>
      <c r="C24" s="39" t="s">
        <v>9</v>
      </c>
      <c r="D24" s="3" t="s">
        <v>75</v>
      </c>
      <c r="E24" s="3"/>
      <c r="F24" s="46">
        <f>F25</f>
        <v>224</v>
      </c>
      <c r="G24" s="46">
        <f>G25</f>
        <v>224</v>
      </c>
      <c r="H24" s="67">
        <f t="shared" si="0"/>
        <v>1</v>
      </c>
      <c r="I24" s="75">
        <f t="shared" si="1"/>
        <v>0</v>
      </c>
    </row>
    <row r="25" spans="1:9" s="44" customFormat="1" ht="12.75">
      <c r="A25" s="49" t="s">
        <v>43</v>
      </c>
      <c r="B25" s="42" t="s">
        <v>6</v>
      </c>
      <c r="C25" s="42" t="s">
        <v>9</v>
      </c>
      <c r="D25" s="20" t="s">
        <v>75</v>
      </c>
      <c r="E25" s="20" t="s">
        <v>44</v>
      </c>
      <c r="F25" s="47">
        <v>224</v>
      </c>
      <c r="G25" s="47">
        <v>224</v>
      </c>
      <c r="H25" s="68">
        <f t="shared" si="0"/>
        <v>1</v>
      </c>
      <c r="I25" s="76">
        <f t="shared" si="1"/>
        <v>0</v>
      </c>
    </row>
    <row r="26" spans="1:9" ht="26.25" customHeight="1">
      <c r="A26" s="7" t="s">
        <v>12</v>
      </c>
      <c r="B26" s="35" t="s">
        <v>6</v>
      </c>
      <c r="C26" s="35" t="s">
        <v>11</v>
      </c>
      <c r="D26" s="2"/>
      <c r="E26" s="2"/>
      <c r="F26" s="45">
        <f>F27</f>
        <v>130.5</v>
      </c>
      <c r="G26" s="45">
        <f>G27</f>
        <v>130.5</v>
      </c>
      <c r="H26" s="66">
        <f t="shared" si="0"/>
        <v>1</v>
      </c>
      <c r="I26" s="74">
        <f t="shared" si="1"/>
        <v>0</v>
      </c>
    </row>
    <row r="27" spans="1:9" ht="51">
      <c r="A27" s="21" t="s">
        <v>45</v>
      </c>
      <c r="B27" s="39" t="s">
        <v>6</v>
      </c>
      <c r="C27" s="39" t="s">
        <v>11</v>
      </c>
      <c r="D27" s="3" t="s">
        <v>76</v>
      </c>
      <c r="E27" s="3"/>
      <c r="F27" s="46">
        <f>F28</f>
        <v>130.5</v>
      </c>
      <c r="G27" s="46">
        <f>G28</f>
        <v>130.5</v>
      </c>
      <c r="H27" s="67">
        <f t="shared" si="0"/>
        <v>1</v>
      </c>
      <c r="I27" s="75">
        <f t="shared" si="1"/>
        <v>0</v>
      </c>
    </row>
    <row r="28" spans="1:9" s="44" customFormat="1" ht="15" customHeight="1">
      <c r="A28" s="49" t="s">
        <v>46</v>
      </c>
      <c r="B28" s="42" t="s">
        <v>6</v>
      </c>
      <c r="C28" s="42" t="s">
        <v>11</v>
      </c>
      <c r="D28" s="20" t="s">
        <v>77</v>
      </c>
      <c r="E28" s="20" t="s">
        <v>47</v>
      </c>
      <c r="F28" s="47">
        <v>130.5</v>
      </c>
      <c r="G28" s="47">
        <v>130.5</v>
      </c>
      <c r="H28" s="68">
        <f t="shared" si="0"/>
        <v>1</v>
      </c>
      <c r="I28" s="76">
        <f t="shared" si="1"/>
        <v>0</v>
      </c>
    </row>
    <row r="29" spans="1:9" s="44" customFormat="1" ht="12.75" hidden="1">
      <c r="A29" s="7" t="s">
        <v>63</v>
      </c>
      <c r="B29" s="35" t="s">
        <v>6</v>
      </c>
      <c r="C29" s="35" t="s">
        <v>61</v>
      </c>
      <c r="D29" s="2"/>
      <c r="E29" s="2"/>
      <c r="F29" s="45">
        <f>F30+F32</f>
        <v>0</v>
      </c>
      <c r="G29" s="45">
        <f>G30+G32</f>
        <v>0</v>
      </c>
      <c r="H29" s="66" t="e">
        <f t="shared" si="0"/>
        <v>#DIV/0!</v>
      </c>
      <c r="I29" s="74">
        <f t="shared" si="1"/>
        <v>0</v>
      </c>
    </row>
    <row r="30" spans="1:9" s="44" customFormat="1" ht="39" customHeight="1" hidden="1">
      <c r="A30" s="21" t="s">
        <v>78</v>
      </c>
      <c r="B30" s="39" t="s">
        <v>6</v>
      </c>
      <c r="C30" s="39" t="s">
        <v>61</v>
      </c>
      <c r="D30" s="3" t="s">
        <v>79</v>
      </c>
      <c r="E30" s="3"/>
      <c r="F30" s="46">
        <f>F31</f>
        <v>0</v>
      </c>
      <c r="G30" s="46">
        <f>G31</f>
        <v>0</v>
      </c>
      <c r="H30" s="67" t="e">
        <f t="shared" si="0"/>
        <v>#DIV/0!</v>
      </c>
      <c r="I30" s="75">
        <f t="shared" si="1"/>
        <v>0</v>
      </c>
    </row>
    <row r="31" spans="1:9" s="44" customFormat="1" ht="25.5" hidden="1">
      <c r="A31" s="19" t="s">
        <v>38</v>
      </c>
      <c r="B31" s="42" t="s">
        <v>6</v>
      </c>
      <c r="C31" s="42" t="s">
        <v>61</v>
      </c>
      <c r="D31" s="20" t="s">
        <v>79</v>
      </c>
      <c r="E31" s="20" t="s">
        <v>39</v>
      </c>
      <c r="F31" s="47"/>
      <c r="G31" s="47"/>
      <c r="H31" s="68" t="e">
        <f t="shared" si="0"/>
        <v>#DIV/0!</v>
      </c>
      <c r="I31" s="76">
        <f t="shared" si="1"/>
        <v>0</v>
      </c>
    </row>
    <row r="32" spans="1:9" s="44" customFormat="1" ht="51" hidden="1">
      <c r="A32" s="21" t="s">
        <v>64</v>
      </c>
      <c r="B32" s="39" t="s">
        <v>6</v>
      </c>
      <c r="C32" s="39" t="s">
        <v>61</v>
      </c>
      <c r="D32" s="3" t="s">
        <v>62</v>
      </c>
      <c r="E32" s="3"/>
      <c r="F32" s="46">
        <f>F33</f>
        <v>0</v>
      </c>
      <c r="G32" s="46">
        <f>G33</f>
        <v>0</v>
      </c>
      <c r="H32" s="67" t="e">
        <f t="shared" si="0"/>
        <v>#DIV/0!</v>
      </c>
      <c r="I32" s="75">
        <f t="shared" si="1"/>
        <v>0</v>
      </c>
    </row>
    <row r="33" spans="1:9" s="44" customFormat="1" ht="25.5" hidden="1">
      <c r="A33" s="19" t="s">
        <v>38</v>
      </c>
      <c r="B33" s="42" t="s">
        <v>6</v>
      </c>
      <c r="C33" s="42" t="s">
        <v>61</v>
      </c>
      <c r="D33" s="20" t="s">
        <v>80</v>
      </c>
      <c r="E33" s="20" t="s">
        <v>39</v>
      </c>
      <c r="F33" s="47"/>
      <c r="G33" s="47"/>
      <c r="H33" s="68" t="e">
        <f t="shared" si="0"/>
        <v>#DIV/0!</v>
      </c>
      <c r="I33" s="76">
        <f t="shared" si="1"/>
        <v>0</v>
      </c>
    </row>
    <row r="34" spans="1:9" s="50" customFormat="1" ht="12.75">
      <c r="A34" s="17" t="s">
        <v>106</v>
      </c>
      <c r="B34" s="35" t="s">
        <v>6</v>
      </c>
      <c r="C34" s="35" t="s">
        <v>105</v>
      </c>
      <c r="D34" s="2"/>
      <c r="E34" s="2"/>
      <c r="F34" s="45">
        <f>F35</f>
        <v>372.9</v>
      </c>
      <c r="G34" s="45">
        <f>G35</f>
        <v>0</v>
      </c>
      <c r="H34" s="66">
        <f>G34/F34</f>
        <v>0</v>
      </c>
      <c r="I34" s="74">
        <f>G34-F34</f>
        <v>-372.9</v>
      </c>
    </row>
    <row r="35" spans="1:9" s="53" customFormat="1" ht="59.25" customHeight="1">
      <c r="A35" s="18" t="s">
        <v>42</v>
      </c>
      <c r="B35" s="51" t="s">
        <v>6</v>
      </c>
      <c r="C35" s="51" t="s">
        <v>105</v>
      </c>
      <c r="D35" s="3" t="s">
        <v>75</v>
      </c>
      <c r="E35" s="23"/>
      <c r="F35" s="52">
        <f>F36</f>
        <v>372.9</v>
      </c>
      <c r="G35" s="52">
        <f>G36</f>
        <v>0</v>
      </c>
      <c r="H35" s="69">
        <f>G35/F35</f>
        <v>0</v>
      </c>
      <c r="I35" s="77">
        <f>G35-F35</f>
        <v>-372.9</v>
      </c>
    </row>
    <row r="36" spans="1:9" s="55" customFormat="1" ht="12.75">
      <c r="A36" s="49" t="s">
        <v>43</v>
      </c>
      <c r="B36" s="42" t="s">
        <v>6</v>
      </c>
      <c r="C36" s="42" t="s">
        <v>105</v>
      </c>
      <c r="D36" s="20" t="s">
        <v>75</v>
      </c>
      <c r="E36" s="20" t="s">
        <v>44</v>
      </c>
      <c r="F36" s="54">
        <v>372.9</v>
      </c>
      <c r="G36" s="54"/>
      <c r="H36" s="70">
        <f>G36/F36</f>
        <v>0</v>
      </c>
      <c r="I36" s="78">
        <f>G36-F36</f>
        <v>-372.9</v>
      </c>
    </row>
    <row r="37" spans="1:9" s="50" customFormat="1" ht="12.75">
      <c r="A37" s="17" t="s">
        <v>26</v>
      </c>
      <c r="B37" s="35" t="s">
        <v>6</v>
      </c>
      <c r="C37" s="35" t="s">
        <v>25</v>
      </c>
      <c r="D37" s="2"/>
      <c r="E37" s="2"/>
      <c r="F37" s="45">
        <f>F38</f>
        <v>100</v>
      </c>
      <c r="G37" s="45">
        <f>G38</f>
        <v>50</v>
      </c>
      <c r="H37" s="66">
        <f t="shared" si="0"/>
        <v>0.5</v>
      </c>
      <c r="I37" s="74">
        <f t="shared" si="1"/>
        <v>-50</v>
      </c>
    </row>
    <row r="38" spans="1:9" s="53" customFormat="1" ht="78.75" customHeight="1">
      <c r="A38" s="22" t="s">
        <v>81</v>
      </c>
      <c r="B38" s="51" t="s">
        <v>6</v>
      </c>
      <c r="C38" s="51" t="s">
        <v>25</v>
      </c>
      <c r="D38" s="23" t="s">
        <v>82</v>
      </c>
      <c r="E38" s="23"/>
      <c r="F38" s="52">
        <f>F39</f>
        <v>100</v>
      </c>
      <c r="G38" s="52">
        <f>G39</f>
        <v>50</v>
      </c>
      <c r="H38" s="69">
        <f t="shared" si="0"/>
        <v>0.5</v>
      </c>
      <c r="I38" s="77">
        <f t="shared" si="1"/>
        <v>-50</v>
      </c>
    </row>
    <row r="39" spans="1:9" s="55" customFormat="1" ht="25.5">
      <c r="A39" s="19" t="s">
        <v>38</v>
      </c>
      <c r="B39" s="42" t="s">
        <v>6</v>
      </c>
      <c r="C39" s="42" t="s">
        <v>25</v>
      </c>
      <c r="D39" s="20" t="s">
        <v>82</v>
      </c>
      <c r="E39" s="20" t="s">
        <v>39</v>
      </c>
      <c r="F39" s="54">
        <v>100</v>
      </c>
      <c r="G39" s="54">
        <v>50</v>
      </c>
      <c r="H39" s="70">
        <f t="shared" si="0"/>
        <v>0.5</v>
      </c>
      <c r="I39" s="78">
        <f t="shared" si="1"/>
        <v>-50</v>
      </c>
    </row>
    <row r="40" spans="1:9" ht="15.75">
      <c r="A40" s="24" t="s">
        <v>13</v>
      </c>
      <c r="B40" s="15" t="s">
        <v>8</v>
      </c>
      <c r="C40" s="16"/>
      <c r="D40" s="25"/>
      <c r="E40" s="25"/>
      <c r="F40" s="56">
        <f>SUM(F41)</f>
        <v>161</v>
      </c>
      <c r="G40" s="56">
        <f>SUM(G41)</f>
        <v>161</v>
      </c>
      <c r="H40" s="71">
        <f t="shared" si="0"/>
        <v>1</v>
      </c>
      <c r="I40" s="79">
        <f t="shared" si="1"/>
        <v>0</v>
      </c>
    </row>
    <row r="41" spans="1:9" ht="12.75">
      <c r="A41" s="17" t="s">
        <v>15</v>
      </c>
      <c r="B41" s="35" t="s">
        <v>8</v>
      </c>
      <c r="C41" s="35" t="s">
        <v>14</v>
      </c>
      <c r="D41" s="2"/>
      <c r="E41" s="2"/>
      <c r="F41" s="45">
        <f>SUM(F42)</f>
        <v>161</v>
      </c>
      <c r="G41" s="45">
        <f>SUM(G42)</f>
        <v>161</v>
      </c>
      <c r="H41" s="66">
        <f t="shared" si="0"/>
        <v>1</v>
      </c>
      <c r="I41" s="74">
        <f t="shared" si="1"/>
        <v>0</v>
      </c>
    </row>
    <row r="42" spans="1:9" ht="78" customHeight="1">
      <c r="A42" s="26" t="s">
        <v>83</v>
      </c>
      <c r="B42" s="39" t="s">
        <v>8</v>
      </c>
      <c r="C42" s="39" t="s">
        <v>14</v>
      </c>
      <c r="D42" s="3" t="s">
        <v>84</v>
      </c>
      <c r="E42" s="3"/>
      <c r="F42" s="57">
        <f>F43+F44</f>
        <v>161</v>
      </c>
      <c r="G42" s="57">
        <f>G43+G44</f>
        <v>161</v>
      </c>
      <c r="H42" s="72">
        <f t="shared" si="0"/>
        <v>1</v>
      </c>
      <c r="I42" s="80">
        <f t="shared" si="1"/>
        <v>0</v>
      </c>
    </row>
    <row r="43" spans="1:9" ht="51">
      <c r="A43" s="19" t="s">
        <v>35</v>
      </c>
      <c r="B43" s="42" t="s">
        <v>8</v>
      </c>
      <c r="C43" s="42" t="s">
        <v>14</v>
      </c>
      <c r="D43" s="20" t="s">
        <v>84</v>
      </c>
      <c r="E43" s="20" t="s">
        <v>36</v>
      </c>
      <c r="F43" s="54">
        <v>134</v>
      </c>
      <c r="G43" s="54">
        <v>134</v>
      </c>
      <c r="H43" s="70">
        <f t="shared" si="0"/>
        <v>1</v>
      </c>
      <c r="I43" s="78">
        <f t="shared" si="1"/>
        <v>0</v>
      </c>
    </row>
    <row r="44" spans="1:9" s="44" customFormat="1" ht="25.5">
      <c r="A44" s="19" t="s">
        <v>38</v>
      </c>
      <c r="B44" s="42" t="s">
        <v>8</v>
      </c>
      <c r="C44" s="42" t="s">
        <v>14</v>
      </c>
      <c r="D44" s="20" t="s">
        <v>84</v>
      </c>
      <c r="E44" s="20" t="s">
        <v>39</v>
      </c>
      <c r="F44" s="54">
        <v>27</v>
      </c>
      <c r="G44" s="54">
        <v>27</v>
      </c>
      <c r="H44" s="70">
        <f t="shared" si="0"/>
        <v>1</v>
      </c>
      <c r="I44" s="78">
        <f t="shared" si="1"/>
        <v>0</v>
      </c>
    </row>
    <row r="45" spans="1:9" ht="31.5">
      <c r="A45" s="24" t="s">
        <v>16</v>
      </c>
      <c r="B45" s="15" t="s">
        <v>14</v>
      </c>
      <c r="C45" s="16"/>
      <c r="D45" s="25"/>
      <c r="E45" s="25"/>
      <c r="F45" s="34">
        <f>SUM(F46)</f>
        <v>197</v>
      </c>
      <c r="G45" s="34">
        <f>SUM(G46)</f>
        <v>197</v>
      </c>
      <c r="H45" s="33">
        <f t="shared" si="0"/>
        <v>1</v>
      </c>
      <c r="I45" s="73">
        <f t="shared" si="1"/>
        <v>0</v>
      </c>
    </row>
    <row r="46" spans="1:9" ht="12.75">
      <c r="A46" s="7" t="s">
        <v>65</v>
      </c>
      <c r="B46" s="35" t="s">
        <v>14</v>
      </c>
      <c r="C46" s="2" t="s">
        <v>22</v>
      </c>
      <c r="D46" s="2"/>
      <c r="E46" s="2"/>
      <c r="F46" s="45">
        <f>F47</f>
        <v>197</v>
      </c>
      <c r="G46" s="45">
        <f>G47</f>
        <v>197</v>
      </c>
      <c r="H46" s="66">
        <f t="shared" si="0"/>
        <v>1</v>
      </c>
      <c r="I46" s="74">
        <f t="shared" si="1"/>
        <v>0</v>
      </c>
    </row>
    <row r="47" spans="1:9" ht="56.25" customHeight="1">
      <c r="A47" s="18" t="s">
        <v>85</v>
      </c>
      <c r="B47" s="39" t="s">
        <v>14</v>
      </c>
      <c r="C47" s="3" t="s">
        <v>22</v>
      </c>
      <c r="D47" s="3" t="s">
        <v>86</v>
      </c>
      <c r="E47" s="3"/>
      <c r="F47" s="57">
        <f>F48</f>
        <v>197</v>
      </c>
      <c r="G47" s="57">
        <f>G48</f>
        <v>197</v>
      </c>
      <c r="H47" s="72">
        <f t="shared" si="0"/>
        <v>1</v>
      </c>
      <c r="I47" s="80">
        <f t="shared" si="1"/>
        <v>0</v>
      </c>
    </row>
    <row r="48" spans="1:9" s="44" customFormat="1" ht="26.25" customHeight="1">
      <c r="A48" s="19" t="s">
        <v>38</v>
      </c>
      <c r="B48" s="42" t="s">
        <v>14</v>
      </c>
      <c r="C48" s="20" t="s">
        <v>22</v>
      </c>
      <c r="D48" s="20" t="s">
        <v>86</v>
      </c>
      <c r="E48" s="20" t="s">
        <v>39</v>
      </c>
      <c r="F48" s="54">
        <v>197</v>
      </c>
      <c r="G48" s="54">
        <v>197</v>
      </c>
      <c r="H48" s="70">
        <f t="shared" si="0"/>
        <v>1</v>
      </c>
      <c r="I48" s="78">
        <f t="shared" si="1"/>
        <v>0</v>
      </c>
    </row>
    <row r="49" spans="1:9" ht="15.75">
      <c r="A49" s="27" t="s">
        <v>31</v>
      </c>
      <c r="B49" s="15" t="s">
        <v>9</v>
      </c>
      <c r="C49" s="6"/>
      <c r="D49" s="6"/>
      <c r="E49" s="6"/>
      <c r="F49" s="34">
        <f>F50+F55</f>
        <v>3831.02617</v>
      </c>
      <c r="G49" s="34">
        <f>G50+G55</f>
        <v>3831</v>
      </c>
      <c r="H49" s="33">
        <f t="shared" si="0"/>
        <v>0.9999931689320722</v>
      </c>
      <c r="I49" s="73">
        <f t="shared" si="1"/>
        <v>-0.02617000000009284</v>
      </c>
    </row>
    <row r="50" spans="1:9" s="58" customFormat="1" ht="12.75">
      <c r="A50" s="7" t="s">
        <v>30</v>
      </c>
      <c r="B50" s="35" t="s">
        <v>9</v>
      </c>
      <c r="C50" s="2" t="s">
        <v>27</v>
      </c>
      <c r="D50" s="2"/>
      <c r="E50" s="2"/>
      <c r="F50" s="45">
        <f>F51+F53</f>
        <v>3831.02617</v>
      </c>
      <c r="G50" s="45">
        <f>G51+G53</f>
        <v>3831</v>
      </c>
      <c r="H50" s="66">
        <f t="shared" si="0"/>
        <v>0.9999931689320722</v>
      </c>
      <c r="I50" s="74">
        <f t="shared" si="1"/>
        <v>-0.02617000000009284</v>
      </c>
    </row>
    <row r="51" spans="1:9" s="41" customFormat="1" ht="51">
      <c r="A51" s="21" t="s">
        <v>48</v>
      </c>
      <c r="B51" s="39" t="s">
        <v>9</v>
      </c>
      <c r="C51" s="3" t="s">
        <v>27</v>
      </c>
      <c r="D51" s="10" t="s">
        <v>87</v>
      </c>
      <c r="E51" s="3"/>
      <c r="F51" s="57">
        <f>F52</f>
        <v>3560.1</v>
      </c>
      <c r="G51" s="57">
        <f>G52</f>
        <v>3560.1</v>
      </c>
      <c r="H51" s="72">
        <f t="shared" si="0"/>
        <v>1</v>
      </c>
      <c r="I51" s="80">
        <f t="shared" si="1"/>
        <v>0</v>
      </c>
    </row>
    <row r="52" spans="1:9" s="44" customFormat="1" ht="12.75">
      <c r="A52" s="49" t="s">
        <v>46</v>
      </c>
      <c r="B52" s="42" t="s">
        <v>9</v>
      </c>
      <c r="C52" s="20" t="s">
        <v>27</v>
      </c>
      <c r="D52" s="28" t="s">
        <v>87</v>
      </c>
      <c r="E52" s="20" t="s">
        <v>47</v>
      </c>
      <c r="F52" s="54">
        <v>3560.1</v>
      </c>
      <c r="G52" s="54">
        <v>3560.1</v>
      </c>
      <c r="H52" s="70">
        <f t="shared" si="0"/>
        <v>1</v>
      </c>
      <c r="I52" s="78">
        <f t="shared" si="1"/>
        <v>0</v>
      </c>
    </row>
    <row r="53" spans="1:9" s="41" customFormat="1" ht="63.75">
      <c r="A53" s="21" t="s">
        <v>108</v>
      </c>
      <c r="B53" s="39" t="s">
        <v>9</v>
      </c>
      <c r="C53" s="3" t="s">
        <v>27</v>
      </c>
      <c r="D53" s="10" t="s">
        <v>107</v>
      </c>
      <c r="E53" s="3"/>
      <c r="F53" s="57">
        <f>F54</f>
        <v>270.92617</v>
      </c>
      <c r="G53" s="57">
        <f>G54</f>
        <v>270.9</v>
      </c>
      <c r="H53" s="72">
        <f>G53/F53</f>
        <v>0.9999034054185314</v>
      </c>
      <c r="I53" s="80">
        <f>G53-F53</f>
        <v>-0.026170000000035998</v>
      </c>
    </row>
    <row r="54" spans="1:9" s="44" customFormat="1" ht="12.75">
      <c r="A54" s="49" t="s">
        <v>46</v>
      </c>
      <c r="B54" s="42" t="s">
        <v>9</v>
      </c>
      <c r="C54" s="20" t="s">
        <v>27</v>
      </c>
      <c r="D54" s="28" t="s">
        <v>107</v>
      </c>
      <c r="E54" s="20" t="s">
        <v>47</v>
      </c>
      <c r="F54" s="54">
        <v>270.92617</v>
      </c>
      <c r="G54" s="54">
        <v>270.9</v>
      </c>
      <c r="H54" s="70">
        <f>G54/F54</f>
        <v>0.9999034054185314</v>
      </c>
      <c r="I54" s="78">
        <f>G54-F54</f>
        <v>-0.026170000000035998</v>
      </c>
    </row>
    <row r="55" spans="1:9" s="58" customFormat="1" ht="12.75" hidden="1">
      <c r="A55" s="29" t="s">
        <v>49</v>
      </c>
      <c r="B55" s="35" t="s">
        <v>9</v>
      </c>
      <c r="C55" s="2" t="s">
        <v>50</v>
      </c>
      <c r="D55" s="2"/>
      <c r="E55" s="2"/>
      <c r="F55" s="45">
        <f>F56</f>
        <v>0</v>
      </c>
      <c r="G55" s="45">
        <f>G56</f>
        <v>0</v>
      </c>
      <c r="H55" s="66" t="e">
        <f t="shared" si="0"/>
        <v>#DIV/0!</v>
      </c>
      <c r="I55" s="74">
        <f t="shared" si="1"/>
        <v>0</v>
      </c>
    </row>
    <row r="56" spans="1:9" s="41" customFormat="1" ht="63.75" hidden="1">
      <c r="A56" s="21" t="s">
        <v>51</v>
      </c>
      <c r="B56" s="39" t="s">
        <v>9</v>
      </c>
      <c r="C56" s="3" t="s">
        <v>50</v>
      </c>
      <c r="D56" s="3" t="s">
        <v>52</v>
      </c>
      <c r="E56" s="3"/>
      <c r="F56" s="57">
        <f>F57</f>
        <v>0</v>
      </c>
      <c r="G56" s="57">
        <f>G57</f>
        <v>0</v>
      </c>
      <c r="H56" s="72" t="e">
        <f t="shared" si="0"/>
        <v>#DIV/0!</v>
      </c>
      <c r="I56" s="80">
        <f t="shared" si="1"/>
        <v>0</v>
      </c>
    </row>
    <row r="57" spans="1:9" s="44" customFormat="1" ht="12.75" hidden="1">
      <c r="A57" s="49" t="s">
        <v>46</v>
      </c>
      <c r="B57" s="42" t="s">
        <v>9</v>
      </c>
      <c r="C57" s="20" t="s">
        <v>50</v>
      </c>
      <c r="D57" s="20" t="s">
        <v>52</v>
      </c>
      <c r="E57" s="20" t="s">
        <v>47</v>
      </c>
      <c r="F57" s="54"/>
      <c r="G57" s="54"/>
      <c r="H57" s="70" t="e">
        <f t="shared" si="0"/>
        <v>#DIV/0!</v>
      </c>
      <c r="I57" s="78">
        <f t="shared" si="1"/>
        <v>0</v>
      </c>
    </row>
    <row r="58" spans="1:9" ht="15.75">
      <c r="A58" s="24" t="s">
        <v>18</v>
      </c>
      <c r="B58" s="15" t="s">
        <v>17</v>
      </c>
      <c r="C58" s="16"/>
      <c r="D58" s="6"/>
      <c r="E58" s="6"/>
      <c r="F58" s="34">
        <f>SUM(F69+F59+F62)</f>
        <v>9323.293</v>
      </c>
      <c r="G58" s="81">
        <f>SUM(G69+G59+G62)</f>
        <v>7593.3</v>
      </c>
      <c r="H58" s="33">
        <f t="shared" si="0"/>
        <v>0.8144439952707697</v>
      </c>
      <c r="I58" s="73">
        <f t="shared" si="1"/>
        <v>-1729.9929999999995</v>
      </c>
    </row>
    <row r="59" spans="1:9" ht="13.5" customHeight="1">
      <c r="A59" s="7" t="s">
        <v>19</v>
      </c>
      <c r="B59" s="35" t="s">
        <v>17</v>
      </c>
      <c r="C59" s="35" t="s">
        <v>6</v>
      </c>
      <c r="D59" s="2"/>
      <c r="E59" s="2"/>
      <c r="F59" s="45">
        <f>F60</f>
        <v>230</v>
      </c>
      <c r="G59" s="45">
        <f>G60</f>
        <v>0</v>
      </c>
      <c r="H59" s="66">
        <f t="shared" si="0"/>
        <v>0</v>
      </c>
      <c r="I59" s="74">
        <f t="shared" si="1"/>
        <v>-230</v>
      </c>
    </row>
    <row r="60" spans="1:9" ht="67.5" customHeight="1">
      <c r="A60" s="21" t="s">
        <v>53</v>
      </c>
      <c r="B60" s="39" t="s">
        <v>17</v>
      </c>
      <c r="C60" s="39" t="s">
        <v>6</v>
      </c>
      <c r="D60" s="3" t="s">
        <v>88</v>
      </c>
      <c r="E60" s="3"/>
      <c r="F60" s="57">
        <f>F61</f>
        <v>230</v>
      </c>
      <c r="G60" s="57">
        <f>G61</f>
        <v>0</v>
      </c>
      <c r="H60" s="72">
        <f t="shared" si="0"/>
        <v>0</v>
      </c>
      <c r="I60" s="80">
        <f t="shared" si="1"/>
        <v>-230</v>
      </c>
    </row>
    <row r="61" spans="1:9" ht="13.5" customHeight="1">
      <c r="A61" s="49" t="s">
        <v>40</v>
      </c>
      <c r="B61" s="42" t="s">
        <v>17</v>
      </c>
      <c r="C61" s="42" t="s">
        <v>6</v>
      </c>
      <c r="D61" s="20" t="s">
        <v>88</v>
      </c>
      <c r="E61" s="20" t="s">
        <v>41</v>
      </c>
      <c r="F61" s="54">
        <v>230</v>
      </c>
      <c r="G61" s="54"/>
      <c r="H61" s="70">
        <f t="shared" si="0"/>
        <v>0</v>
      </c>
      <c r="I61" s="78">
        <f t="shared" si="1"/>
        <v>-230</v>
      </c>
    </row>
    <row r="62" spans="1:9" ht="13.5" customHeight="1">
      <c r="A62" s="7" t="s">
        <v>20</v>
      </c>
      <c r="B62" s="35" t="s">
        <v>17</v>
      </c>
      <c r="C62" s="35" t="s">
        <v>8</v>
      </c>
      <c r="D62" s="2"/>
      <c r="E62" s="2"/>
      <c r="F62" s="45">
        <f>F63+F65+F67</f>
        <v>1835.8</v>
      </c>
      <c r="G62" s="45">
        <f>G63+G65</f>
        <v>335.8</v>
      </c>
      <c r="H62" s="66">
        <f t="shared" si="0"/>
        <v>0.18291752914260814</v>
      </c>
      <c r="I62" s="74">
        <f t="shared" si="1"/>
        <v>-1500</v>
      </c>
    </row>
    <row r="63" spans="1:9" ht="51">
      <c r="A63" s="21" t="s">
        <v>54</v>
      </c>
      <c r="B63" s="39" t="s">
        <v>17</v>
      </c>
      <c r="C63" s="39" t="s">
        <v>8</v>
      </c>
      <c r="D63" s="3" t="s">
        <v>89</v>
      </c>
      <c r="E63" s="3"/>
      <c r="F63" s="57">
        <f>F64</f>
        <v>335.8</v>
      </c>
      <c r="G63" s="57">
        <f>G64</f>
        <v>335.8</v>
      </c>
      <c r="H63" s="72">
        <f t="shared" si="0"/>
        <v>1</v>
      </c>
      <c r="I63" s="80">
        <f t="shared" si="1"/>
        <v>0</v>
      </c>
    </row>
    <row r="64" spans="1:9" s="44" customFormat="1" ht="12.75">
      <c r="A64" s="49" t="s">
        <v>46</v>
      </c>
      <c r="B64" s="42" t="s">
        <v>17</v>
      </c>
      <c r="C64" s="42" t="s">
        <v>8</v>
      </c>
      <c r="D64" s="20" t="s">
        <v>89</v>
      </c>
      <c r="E64" s="20" t="s">
        <v>47</v>
      </c>
      <c r="F64" s="54">
        <v>335.8</v>
      </c>
      <c r="G64" s="54">
        <v>335.8</v>
      </c>
      <c r="H64" s="70">
        <f t="shared" si="0"/>
        <v>1</v>
      </c>
      <c r="I64" s="78">
        <f t="shared" si="1"/>
        <v>0</v>
      </c>
    </row>
    <row r="65" spans="1:9" s="44" customFormat="1" ht="51">
      <c r="A65" s="21" t="s">
        <v>90</v>
      </c>
      <c r="B65" s="39" t="s">
        <v>17</v>
      </c>
      <c r="C65" s="39" t="s">
        <v>8</v>
      </c>
      <c r="D65" s="3" t="s">
        <v>91</v>
      </c>
      <c r="E65" s="3"/>
      <c r="F65" s="57">
        <f>F66</f>
        <v>1000</v>
      </c>
      <c r="G65" s="57">
        <f>G66</f>
        <v>0</v>
      </c>
      <c r="H65" s="72">
        <f t="shared" si="0"/>
        <v>0</v>
      </c>
      <c r="I65" s="80">
        <f t="shared" si="1"/>
        <v>-1000</v>
      </c>
    </row>
    <row r="66" spans="1:9" s="44" customFormat="1" ht="12.75">
      <c r="A66" s="49" t="s">
        <v>46</v>
      </c>
      <c r="B66" s="42" t="s">
        <v>17</v>
      </c>
      <c r="C66" s="42" t="s">
        <v>8</v>
      </c>
      <c r="D66" s="20" t="s">
        <v>91</v>
      </c>
      <c r="E66" s="20" t="s">
        <v>47</v>
      </c>
      <c r="F66" s="54">
        <v>1000</v>
      </c>
      <c r="G66" s="54"/>
      <c r="H66" s="70">
        <f t="shared" si="0"/>
        <v>0</v>
      </c>
      <c r="I66" s="78">
        <f t="shared" si="1"/>
        <v>-1000</v>
      </c>
    </row>
    <row r="67" spans="1:9" s="44" customFormat="1" ht="51">
      <c r="A67" s="21" t="s">
        <v>110</v>
      </c>
      <c r="B67" s="39" t="s">
        <v>17</v>
      </c>
      <c r="C67" s="39" t="s">
        <v>8</v>
      </c>
      <c r="D67" s="3" t="s">
        <v>109</v>
      </c>
      <c r="E67" s="3"/>
      <c r="F67" s="57">
        <f>F68</f>
        <v>500</v>
      </c>
      <c r="G67" s="57">
        <f>G68</f>
        <v>500</v>
      </c>
      <c r="H67" s="72">
        <f>G67/F67</f>
        <v>1</v>
      </c>
      <c r="I67" s="80">
        <f>G67-F67</f>
        <v>0</v>
      </c>
    </row>
    <row r="68" spans="1:9" s="44" customFormat="1" ht="12.75">
      <c r="A68" s="49" t="s">
        <v>46</v>
      </c>
      <c r="B68" s="42" t="s">
        <v>17</v>
      </c>
      <c r="C68" s="42" t="s">
        <v>8</v>
      </c>
      <c r="D68" s="20" t="s">
        <v>109</v>
      </c>
      <c r="E68" s="20" t="s">
        <v>47</v>
      </c>
      <c r="F68" s="54">
        <v>500</v>
      </c>
      <c r="G68" s="54">
        <v>500</v>
      </c>
      <c r="H68" s="70">
        <f>G68/F68</f>
        <v>1</v>
      </c>
      <c r="I68" s="78">
        <f>G68-F68</f>
        <v>0</v>
      </c>
    </row>
    <row r="69" spans="1:9" ht="12.75">
      <c r="A69" s="7" t="s">
        <v>21</v>
      </c>
      <c r="B69" s="35" t="s">
        <v>17</v>
      </c>
      <c r="C69" s="35" t="s">
        <v>14</v>
      </c>
      <c r="D69" s="2"/>
      <c r="E69" s="2"/>
      <c r="F69" s="45">
        <f>SUM(F72+F74+F76+F78)+F82+F70+F80</f>
        <v>7257.493</v>
      </c>
      <c r="G69" s="45">
        <f>SUM(G72+G74+G76+G78)+G82+G70+G80</f>
        <v>7257.5</v>
      </c>
      <c r="H69" s="66">
        <f t="shared" si="0"/>
        <v>1.0000009645203929</v>
      </c>
      <c r="I69" s="74">
        <f t="shared" si="1"/>
        <v>0.006999999999607098</v>
      </c>
    </row>
    <row r="70" spans="1:9" s="50" customFormat="1" ht="89.25" hidden="1">
      <c r="A70" s="59" t="s">
        <v>92</v>
      </c>
      <c r="B70" s="60" t="s">
        <v>17</v>
      </c>
      <c r="C70" s="60" t="s">
        <v>14</v>
      </c>
      <c r="D70" s="10" t="s">
        <v>93</v>
      </c>
      <c r="E70" s="10"/>
      <c r="F70" s="61">
        <f>F71</f>
        <v>0</v>
      </c>
      <c r="G70" s="61">
        <f>G71</f>
        <v>0</v>
      </c>
      <c r="H70" s="72" t="e">
        <f t="shared" si="0"/>
        <v>#DIV/0!</v>
      </c>
      <c r="I70" s="80">
        <f t="shared" si="1"/>
        <v>0</v>
      </c>
    </row>
    <row r="71" spans="1:9" s="50" customFormat="1" ht="25.5" hidden="1">
      <c r="A71" s="62" t="s">
        <v>38</v>
      </c>
      <c r="B71" s="63" t="s">
        <v>17</v>
      </c>
      <c r="C71" s="63" t="s">
        <v>14</v>
      </c>
      <c r="D71" s="28" t="s">
        <v>93</v>
      </c>
      <c r="E71" s="28" t="s">
        <v>39</v>
      </c>
      <c r="F71" s="64"/>
      <c r="G71" s="64"/>
      <c r="H71" s="70" t="e">
        <f t="shared" si="0"/>
        <v>#DIV/0!</v>
      </c>
      <c r="I71" s="78">
        <f t="shared" si="1"/>
        <v>0</v>
      </c>
    </row>
    <row r="72" spans="1:9" ht="56.25" customHeight="1">
      <c r="A72" s="30" t="s">
        <v>94</v>
      </c>
      <c r="B72" s="39" t="s">
        <v>17</v>
      </c>
      <c r="C72" s="39" t="s">
        <v>14</v>
      </c>
      <c r="D72" s="3" t="s">
        <v>95</v>
      </c>
      <c r="E72" s="3"/>
      <c r="F72" s="57">
        <f>F73</f>
        <v>3000</v>
      </c>
      <c r="G72" s="57">
        <f>G73</f>
        <v>3000</v>
      </c>
      <c r="H72" s="72">
        <f t="shared" si="0"/>
        <v>1</v>
      </c>
      <c r="I72" s="80">
        <f t="shared" si="1"/>
        <v>0</v>
      </c>
    </row>
    <row r="73" spans="1:9" ht="25.5">
      <c r="A73" s="19" t="s">
        <v>38</v>
      </c>
      <c r="B73" s="42" t="s">
        <v>17</v>
      </c>
      <c r="C73" s="42" t="s">
        <v>14</v>
      </c>
      <c r="D73" s="20" t="s">
        <v>95</v>
      </c>
      <c r="E73" s="20" t="s">
        <v>39</v>
      </c>
      <c r="F73" s="54">
        <v>3000</v>
      </c>
      <c r="G73" s="54">
        <v>3000</v>
      </c>
      <c r="H73" s="70">
        <f t="shared" si="0"/>
        <v>1</v>
      </c>
      <c r="I73" s="78">
        <f t="shared" si="1"/>
        <v>0</v>
      </c>
    </row>
    <row r="74" spans="1:9" ht="51">
      <c r="A74" s="30" t="s">
        <v>96</v>
      </c>
      <c r="B74" s="39" t="s">
        <v>17</v>
      </c>
      <c r="C74" s="39" t="s">
        <v>14</v>
      </c>
      <c r="D74" s="3" t="s">
        <v>97</v>
      </c>
      <c r="E74" s="3"/>
      <c r="F74" s="57">
        <f>F75</f>
        <v>552</v>
      </c>
      <c r="G74" s="57">
        <f>G75</f>
        <v>552</v>
      </c>
      <c r="H74" s="72">
        <f t="shared" si="0"/>
        <v>1</v>
      </c>
      <c r="I74" s="80">
        <f t="shared" si="1"/>
        <v>0</v>
      </c>
    </row>
    <row r="75" spans="1:9" s="44" customFormat="1" ht="25.5">
      <c r="A75" s="19" t="s">
        <v>38</v>
      </c>
      <c r="B75" s="42" t="s">
        <v>17</v>
      </c>
      <c r="C75" s="42" t="s">
        <v>14</v>
      </c>
      <c r="D75" s="20" t="s">
        <v>97</v>
      </c>
      <c r="E75" s="20" t="s">
        <v>39</v>
      </c>
      <c r="F75" s="54">
        <v>552</v>
      </c>
      <c r="G75" s="54">
        <v>552</v>
      </c>
      <c r="H75" s="70">
        <f t="shared" si="0"/>
        <v>1</v>
      </c>
      <c r="I75" s="78">
        <f t="shared" si="1"/>
        <v>0</v>
      </c>
    </row>
    <row r="76" spans="1:9" ht="63.75">
      <c r="A76" s="30" t="s">
        <v>98</v>
      </c>
      <c r="B76" s="39" t="s">
        <v>17</v>
      </c>
      <c r="C76" s="39" t="s">
        <v>14</v>
      </c>
      <c r="D76" s="3" t="s">
        <v>99</v>
      </c>
      <c r="E76" s="3"/>
      <c r="F76" s="57">
        <f>F77</f>
        <v>178</v>
      </c>
      <c r="G76" s="57">
        <f>G77</f>
        <v>178</v>
      </c>
      <c r="H76" s="72">
        <f t="shared" si="0"/>
        <v>1</v>
      </c>
      <c r="I76" s="80">
        <f t="shared" si="1"/>
        <v>0</v>
      </c>
    </row>
    <row r="77" spans="1:9" s="44" customFormat="1" ht="25.5">
      <c r="A77" s="19" t="s">
        <v>38</v>
      </c>
      <c r="B77" s="42" t="s">
        <v>17</v>
      </c>
      <c r="C77" s="42" t="s">
        <v>14</v>
      </c>
      <c r="D77" s="20" t="s">
        <v>99</v>
      </c>
      <c r="E77" s="20" t="s">
        <v>39</v>
      </c>
      <c r="F77" s="54">
        <v>178</v>
      </c>
      <c r="G77" s="54">
        <v>178</v>
      </c>
      <c r="H77" s="70">
        <f t="shared" si="0"/>
        <v>1</v>
      </c>
      <c r="I77" s="78">
        <f t="shared" si="1"/>
        <v>0</v>
      </c>
    </row>
    <row r="78" spans="1:9" ht="63.75">
      <c r="A78" s="38" t="s">
        <v>100</v>
      </c>
      <c r="B78" s="39" t="s">
        <v>17</v>
      </c>
      <c r="C78" s="39" t="s">
        <v>14</v>
      </c>
      <c r="D78" s="3" t="s">
        <v>101</v>
      </c>
      <c r="E78" s="3"/>
      <c r="F78" s="57">
        <f>F79</f>
        <v>3490.92</v>
      </c>
      <c r="G78" s="57">
        <f>G79</f>
        <v>3490.9</v>
      </c>
      <c r="H78" s="72">
        <f t="shared" si="0"/>
        <v>0.9999942708512369</v>
      </c>
      <c r="I78" s="80">
        <f t="shared" si="1"/>
        <v>-0.01999999999998181</v>
      </c>
    </row>
    <row r="79" spans="1:9" ht="25.5">
      <c r="A79" s="19" t="s">
        <v>38</v>
      </c>
      <c r="B79" s="42" t="s">
        <v>17</v>
      </c>
      <c r="C79" s="42" t="s">
        <v>14</v>
      </c>
      <c r="D79" s="20" t="s">
        <v>101</v>
      </c>
      <c r="E79" s="20" t="s">
        <v>39</v>
      </c>
      <c r="F79" s="54">
        <v>3490.92</v>
      </c>
      <c r="G79" s="54">
        <v>3490.9</v>
      </c>
      <c r="H79" s="70">
        <f t="shared" si="0"/>
        <v>0.9999942708512369</v>
      </c>
      <c r="I79" s="78">
        <f t="shared" si="1"/>
        <v>-0.01999999999998181</v>
      </c>
    </row>
    <row r="80" spans="1:9" ht="51">
      <c r="A80" s="38" t="s">
        <v>113</v>
      </c>
      <c r="B80" s="39" t="s">
        <v>17</v>
      </c>
      <c r="C80" s="39" t="s">
        <v>14</v>
      </c>
      <c r="D80" s="3" t="s">
        <v>111</v>
      </c>
      <c r="E80" s="3"/>
      <c r="F80" s="57">
        <f>F81</f>
        <v>36.573</v>
      </c>
      <c r="G80" s="57">
        <f>G81</f>
        <v>36.6</v>
      </c>
      <c r="H80" s="72">
        <f>G80/F80</f>
        <v>1.0007382495283406</v>
      </c>
      <c r="I80" s="80">
        <f>G80-F80</f>
        <v>0.027000000000001023</v>
      </c>
    </row>
    <row r="81" spans="1:9" ht="25.5">
      <c r="A81" s="19" t="s">
        <v>38</v>
      </c>
      <c r="B81" s="42" t="s">
        <v>17</v>
      </c>
      <c r="C81" s="42" t="s">
        <v>14</v>
      </c>
      <c r="D81" s="20" t="s">
        <v>112</v>
      </c>
      <c r="E81" s="20" t="s">
        <v>47</v>
      </c>
      <c r="F81" s="54">
        <v>36.573</v>
      </c>
      <c r="G81" s="54">
        <v>36.6</v>
      </c>
      <c r="H81" s="70">
        <f>G81/F81</f>
        <v>1.0007382495283406</v>
      </c>
      <c r="I81" s="78">
        <f>G81-F81</f>
        <v>0.027000000000001023</v>
      </c>
    </row>
    <row r="82" spans="1:9" s="41" customFormat="1" ht="51" hidden="1">
      <c r="A82" s="31" t="s">
        <v>55</v>
      </c>
      <c r="B82" s="39" t="s">
        <v>17</v>
      </c>
      <c r="C82" s="39" t="s">
        <v>14</v>
      </c>
      <c r="D82" s="3" t="s">
        <v>56</v>
      </c>
      <c r="E82" s="3"/>
      <c r="F82" s="57">
        <f>F83</f>
        <v>0</v>
      </c>
      <c r="G82" s="57">
        <f>G83</f>
        <v>0</v>
      </c>
      <c r="H82" s="72" t="e">
        <f t="shared" si="0"/>
        <v>#DIV/0!</v>
      </c>
      <c r="I82" s="80">
        <f t="shared" si="1"/>
        <v>0</v>
      </c>
    </row>
    <row r="83" spans="1:9" s="44" customFormat="1" ht="25.5" hidden="1">
      <c r="A83" s="19" t="s">
        <v>38</v>
      </c>
      <c r="B83" s="42" t="s">
        <v>17</v>
      </c>
      <c r="C83" s="42" t="s">
        <v>14</v>
      </c>
      <c r="D83" s="20" t="s">
        <v>56</v>
      </c>
      <c r="E83" s="20" t="s">
        <v>39</v>
      </c>
      <c r="F83" s="54"/>
      <c r="G83" s="54"/>
      <c r="H83" s="70" t="e">
        <f t="shared" si="0"/>
        <v>#DIV/0!</v>
      </c>
      <c r="I83" s="78">
        <f t="shared" si="1"/>
        <v>0</v>
      </c>
    </row>
    <row r="84" spans="1:9" s="65" customFormat="1" ht="15.75">
      <c r="A84" s="27" t="s">
        <v>57</v>
      </c>
      <c r="B84" s="15" t="s">
        <v>28</v>
      </c>
      <c r="C84" s="15"/>
      <c r="D84" s="6"/>
      <c r="E84" s="6"/>
      <c r="F84" s="34">
        <f aca="true" t="shared" si="2" ref="F84:G88">F85</f>
        <v>2750</v>
      </c>
      <c r="G84" s="34">
        <f t="shared" si="2"/>
        <v>2750</v>
      </c>
      <c r="H84" s="33">
        <f t="shared" si="0"/>
        <v>1</v>
      </c>
      <c r="I84" s="73">
        <f t="shared" si="1"/>
        <v>0</v>
      </c>
    </row>
    <row r="85" spans="1:9" s="58" customFormat="1" ht="12.75">
      <c r="A85" s="32" t="s">
        <v>29</v>
      </c>
      <c r="B85" s="35" t="s">
        <v>28</v>
      </c>
      <c r="C85" s="35" t="s">
        <v>6</v>
      </c>
      <c r="D85" s="2"/>
      <c r="E85" s="2"/>
      <c r="F85" s="45">
        <f>F86+F88</f>
        <v>2750</v>
      </c>
      <c r="G85" s="45">
        <f>G86+G88</f>
        <v>2750</v>
      </c>
      <c r="H85" s="66">
        <f aca="true" t="shared" si="3" ref="H85:H94">G85/F85</f>
        <v>1</v>
      </c>
      <c r="I85" s="74">
        <f aca="true" t="shared" si="4" ref="I85:I93">G85-F85</f>
        <v>0</v>
      </c>
    </row>
    <row r="86" spans="1:9" s="41" customFormat="1" ht="51">
      <c r="A86" s="21" t="s">
        <v>58</v>
      </c>
      <c r="B86" s="39" t="s">
        <v>28</v>
      </c>
      <c r="C86" s="39" t="s">
        <v>6</v>
      </c>
      <c r="D86" s="3" t="s">
        <v>102</v>
      </c>
      <c r="E86" s="3"/>
      <c r="F86" s="57">
        <f>F87</f>
        <v>750</v>
      </c>
      <c r="G86" s="57">
        <f t="shared" si="2"/>
        <v>750</v>
      </c>
      <c r="H86" s="72">
        <f t="shared" si="3"/>
        <v>1</v>
      </c>
      <c r="I86" s="80">
        <f t="shared" si="4"/>
        <v>0</v>
      </c>
    </row>
    <row r="87" spans="1:9" s="44" customFormat="1" ht="12.75">
      <c r="A87" s="49" t="s">
        <v>46</v>
      </c>
      <c r="B87" s="42" t="s">
        <v>28</v>
      </c>
      <c r="C87" s="42" t="s">
        <v>6</v>
      </c>
      <c r="D87" s="20" t="s">
        <v>102</v>
      </c>
      <c r="E87" s="20" t="s">
        <v>47</v>
      </c>
      <c r="F87" s="54">
        <v>750</v>
      </c>
      <c r="G87" s="54">
        <v>750</v>
      </c>
      <c r="H87" s="70">
        <f t="shared" si="3"/>
        <v>1</v>
      </c>
      <c r="I87" s="78">
        <f t="shared" si="4"/>
        <v>0</v>
      </c>
    </row>
    <row r="88" spans="1:9" s="41" customFormat="1" ht="63.75">
      <c r="A88" s="21" t="s">
        <v>115</v>
      </c>
      <c r="B88" s="39" t="s">
        <v>28</v>
      </c>
      <c r="C88" s="39" t="s">
        <v>6</v>
      </c>
      <c r="D88" s="3" t="s">
        <v>114</v>
      </c>
      <c r="E88" s="3"/>
      <c r="F88" s="57">
        <f t="shared" si="2"/>
        <v>2000</v>
      </c>
      <c r="G88" s="57">
        <f t="shared" si="2"/>
        <v>2000</v>
      </c>
      <c r="H88" s="72">
        <f>G88/F88</f>
        <v>1</v>
      </c>
      <c r="I88" s="80">
        <f>G88-F88</f>
        <v>0</v>
      </c>
    </row>
    <row r="89" spans="1:9" s="44" customFormat="1" ht="12.75">
      <c r="A89" s="49" t="s">
        <v>46</v>
      </c>
      <c r="B89" s="42" t="s">
        <v>28</v>
      </c>
      <c r="C89" s="42" t="s">
        <v>6</v>
      </c>
      <c r="D89" s="20" t="s">
        <v>114</v>
      </c>
      <c r="E89" s="20" t="s">
        <v>47</v>
      </c>
      <c r="F89" s="54">
        <v>2000</v>
      </c>
      <c r="G89" s="54">
        <v>2000</v>
      </c>
      <c r="H89" s="70">
        <f>G89/F89</f>
        <v>1</v>
      </c>
      <c r="I89" s="78">
        <f>G89-F89</f>
        <v>0</v>
      </c>
    </row>
    <row r="90" spans="1:9" ht="15.75">
      <c r="A90" s="24" t="s">
        <v>23</v>
      </c>
      <c r="B90" s="15" t="s">
        <v>22</v>
      </c>
      <c r="C90" s="15"/>
      <c r="D90" s="6"/>
      <c r="E90" s="6"/>
      <c r="F90" s="34">
        <f>SUM(F92)</f>
        <v>90</v>
      </c>
      <c r="G90" s="34">
        <f>SUM(G92)</f>
        <v>90</v>
      </c>
      <c r="H90" s="33">
        <f t="shared" si="3"/>
        <v>1</v>
      </c>
      <c r="I90" s="73">
        <f t="shared" si="4"/>
        <v>0</v>
      </c>
    </row>
    <row r="91" spans="1:9" ht="12.75">
      <c r="A91" s="7" t="s">
        <v>24</v>
      </c>
      <c r="B91" s="35" t="s">
        <v>22</v>
      </c>
      <c r="C91" s="35" t="s">
        <v>6</v>
      </c>
      <c r="D91" s="2"/>
      <c r="E91" s="2"/>
      <c r="F91" s="45">
        <f>SUM(F92)</f>
        <v>90</v>
      </c>
      <c r="G91" s="45">
        <f>SUM(G92)</f>
        <v>90</v>
      </c>
      <c r="H91" s="66">
        <f t="shared" si="3"/>
        <v>1</v>
      </c>
      <c r="I91" s="74">
        <f t="shared" si="4"/>
        <v>0</v>
      </c>
    </row>
    <row r="92" spans="1:9" s="41" customFormat="1" ht="76.5">
      <c r="A92" s="38" t="s">
        <v>103</v>
      </c>
      <c r="B92" s="39" t="s">
        <v>22</v>
      </c>
      <c r="C92" s="39" t="s">
        <v>6</v>
      </c>
      <c r="D92" s="3" t="s">
        <v>104</v>
      </c>
      <c r="E92" s="3"/>
      <c r="F92" s="57">
        <f>F93</f>
        <v>90</v>
      </c>
      <c r="G92" s="57">
        <f>G93</f>
        <v>90</v>
      </c>
      <c r="H92" s="72">
        <f t="shared" si="3"/>
        <v>1</v>
      </c>
      <c r="I92" s="80">
        <f t="shared" si="4"/>
        <v>0</v>
      </c>
    </row>
    <row r="93" spans="1:9" s="44" customFormat="1" ht="12.75">
      <c r="A93" s="49" t="s">
        <v>43</v>
      </c>
      <c r="B93" s="42" t="s">
        <v>22</v>
      </c>
      <c r="C93" s="42" t="s">
        <v>6</v>
      </c>
      <c r="D93" s="20" t="s">
        <v>104</v>
      </c>
      <c r="E93" s="20" t="s">
        <v>44</v>
      </c>
      <c r="F93" s="54">
        <v>90</v>
      </c>
      <c r="G93" s="54">
        <v>90</v>
      </c>
      <c r="H93" s="70">
        <f t="shared" si="3"/>
        <v>1</v>
      </c>
      <c r="I93" s="78">
        <f t="shared" si="4"/>
        <v>0</v>
      </c>
    </row>
    <row r="94" spans="1:9" ht="15.75">
      <c r="A94" s="86" t="s">
        <v>59</v>
      </c>
      <c r="B94" s="86"/>
      <c r="C94" s="86"/>
      <c r="D94" s="86"/>
      <c r="E94" s="86"/>
      <c r="F94" s="82">
        <f>F90+F84+F58+F49+F45+F40+F8</f>
        <v>21226.149169999997</v>
      </c>
      <c r="G94" s="83">
        <f>G90+G84+G58+G49+G45+G40+G8</f>
        <v>19073.214</v>
      </c>
      <c r="H94" s="85">
        <f t="shared" si="3"/>
        <v>0.8985715612965327</v>
      </c>
      <c r="I94" s="84">
        <f>F94-G94</f>
        <v>2152.935169999997</v>
      </c>
    </row>
  </sheetData>
  <sheetProtection/>
  <mergeCells count="4">
    <mergeCell ref="A94:E94"/>
    <mergeCell ref="A4:F4"/>
    <mergeCell ref="A2:I2"/>
    <mergeCell ref="A3:I3"/>
  </mergeCells>
  <printOptions/>
  <pageMargins left="0.75" right="0.2" top="0.25" bottom="0.45" header="0.5" footer="0.5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2016-12-20T06:14:02Z</cp:lastPrinted>
  <dcterms:created xsi:type="dcterms:W3CDTF">1996-10-08T23:32:33Z</dcterms:created>
  <dcterms:modified xsi:type="dcterms:W3CDTF">2016-12-20T06:14:15Z</dcterms:modified>
  <cp:category/>
  <cp:version/>
  <cp:contentType/>
  <cp:contentStatus/>
</cp:coreProperties>
</file>