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<sst xmlns="http://schemas.openxmlformats.org/spreadsheetml/2006/main" count="487" uniqueCount="249">
  <si>
    <t>Приложение №1</t>
  </si>
  <si>
    <t>бюджета городского поселения "Пушкиногорье"</t>
  </si>
  <si>
    <t>Исполнение доходной части бюджета городского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</si>
  <si>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</si>
  <si>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</si>
  <si>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</si>
  <si>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</si>
  <si>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</si>
  <si>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</si>
  <si>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</si>
  <si>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</si>
  <si>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</si>
  <si>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</si>
  <si>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</si>
  <si>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</si>
  <si>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</si>
  <si>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</si>
  <si>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</si>
  <si>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</si>
  <si>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</si>
  <si>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</si>
  <si>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</si>
  <si>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</si>
  <si>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</si>
  <si>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</si>
  <si>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</si>
  <si>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</si>
  <si>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</si>
  <si>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</si>
  <si>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</si>
  <si>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</si>
  <si>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</si>
  <si>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</si>
  <si>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</si>
  <si>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</si>
  <si>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</si>
  <si>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</si>
  <si>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</si>
  <si>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</si>
  <si>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</si>
  <si>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</si>
  <si>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</si>
  <si>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</si>
  <si>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</si>
  <si>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</si>
  <si>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</si>
  <si>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</si>
  <si>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</si>
  <si>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</si>
  <si>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"Об исполнении бюджета городского поселения</t>
  </si>
  <si>
    <t>ПЗ</t>
  </si>
  <si>
    <t>ЦСР</t>
  </si>
  <si>
    <t>ВР</t>
  </si>
  <si>
    <t xml:space="preserve">Наименование </t>
  </si>
  <si>
    <t xml:space="preserve">% исполнения </t>
  </si>
  <si>
    <t>01</t>
  </si>
  <si>
    <t>Общегосударственные вопросы</t>
  </si>
  <si>
    <t>02</t>
  </si>
  <si>
    <t>Глава муниципального образования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</si>
  <si>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</si>
  <si>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</si>
  <si>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06</t>
  </si>
  <si>
    <t>Обеспечение деятельности финансовых, налоговых и таможенных органов и органов финансового (бюджетного) надзора</t>
  </si>
  <si>
    <t>НАЦИОНАЛЬНАЯ ОБОРОНА</t>
  </si>
  <si>
    <t>03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</si>
  <si>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</si>
  <si>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</si>
  <si>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</si>
  <si>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</si>
  <si>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</si>
  <si>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</si>
  <si>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</si>
  <si>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10</t>
  </si>
  <si>
    <t>СОЦИАЛЬНАЯ ПОЛИТИКА</t>
  </si>
  <si>
    <t>Пенсионное обеспечение</t>
  </si>
  <si>
    <t>Приложение № 3</t>
  </si>
  <si>
    <t xml:space="preserve">"Об исполнении бюджета городского поселения "Пушкиногорье" </t>
  </si>
  <si>
    <t>сумма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</si>
  <si>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</si>
  <si>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</si>
  <si>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</si>
  <si>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</si>
  <si>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</si>
  <si>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Решение Собрания депутатов</t>
  </si>
  <si>
    <t>Изменение плана</t>
  </si>
  <si>
    <t>Расходование средств резервного фонда</t>
  </si>
  <si>
    <t>Постановление</t>
  </si>
  <si>
    <t>Неиспользовано:</t>
  </si>
  <si>
    <t>Приложение № 4</t>
  </si>
  <si>
    <t>"Об исполнении бюджета городского поселения "Пушкиногорье"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</si>
  <si>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</si>
  <si>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</si>
  <si>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</si>
  <si>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</si>
  <si>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</si>
  <si>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</si>
  <si>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</si>
  <si>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</si>
  <si>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</si>
  <si>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Штатные единицы</t>
  </si>
  <si>
    <t>-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</si>
  <si>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</si>
  <si>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</si>
  <si>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</si>
  <si>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</si>
  <si>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</si>
  <si>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</si>
  <si>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</si>
  <si>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</si>
  <si>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</si>
  <si>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</si>
  <si>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</si>
  <si>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</si>
  <si>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</si>
  <si>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</si>
  <si>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</si>
  <si>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2 02 01001 10 0000 151</t>
  </si>
  <si>
    <t>2 02 01003 10 0000151</t>
  </si>
  <si>
    <t>Исполнение по ведомственной структуре расходов</t>
  </si>
  <si>
    <t>13</t>
  </si>
  <si>
    <t>Дугие общегосударственные вопросы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</si>
  <si>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</si>
  <si>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</si>
  <si>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</si>
  <si>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</si>
  <si>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</si>
  <si>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</si>
  <si>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09</t>
  </si>
  <si>
    <t>08</t>
  </si>
  <si>
    <t>Культура</t>
  </si>
  <si>
    <t>Дорожное хозяйство</t>
  </si>
  <si>
    <t>НАЦИОНАЛЬНАЯ ЭКОНОМИКА</t>
  </si>
  <si>
    <t>№37 от 22.04.2013г.</t>
  </si>
  <si>
    <t>Выплата материальной помощи бывшим узникам, вдовам (вдовцам) погибших, умерших инвалидов и участников ВОВ, в связи с 68 годовщиной Победы в ВОВ.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</si>
  <si>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</si>
  <si>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</si>
  <si>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</si>
  <si>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75 3 7017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</si>
  <si>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</si>
  <si>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</si>
  <si>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</si>
  <si>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75 4 7017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</si>
  <si>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</si>
  <si>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75 2 7017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</si>
  <si>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</si>
  <si>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</si>
  <si>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</si>
  <si>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</si>
  <si>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</si>
  <si>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75 7 7017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</si>
  <si>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</si>
  <si>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85 1 7071</t>
  </si>
  <si>
    <t>Социальное обеспечение и иные выплаты населению</t>
  </si>
  <si>
    <t>300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</si>
  <si>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</si>
  <si>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75 5 7017</t>
  </si>
  <si>
    <t>Межбюджетные трансферты</t>
  </si>
  <si>
    <t>500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</si>
  <si>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</si>
  <si>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85 1 7020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</si>
  <si>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</si>
  <si>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85 1 5118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</si>
  <si>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</si>
  <si>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</si>
  <si>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</si>
  <si>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</si>
  <si>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</si>
  <si>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</si>
  <si>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</si>
  <si>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</si>
  <si>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</si>
  <si>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</si>
  <si>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</si>
  <si>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</si>
  <si>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</si>
  <si>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</si>
  <si>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</si>
  <si>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</si>
  <si>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</si>
  <si>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</si>
  <si>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</si>
  <si>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</si>
  <si>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</si>
  <si>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</si>
  <si>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</si>
  <si>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</si>
  <si>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85 5 7050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</si>
  <si>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</si>
  <si>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</si>
  <si>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Итого</t>
  </si>
  <si>
    <t>1 03 00000 00 0000 110</t>
  </si>
  <si>
    <t>1 03 02000 10 0000 110</t>
  </si>
  <si>
    <t>Акцизы по подакцизным товарам (продукции), производимым на территории Российской Федерации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</si>
  <si>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</si>
  <si>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</si>
  <si>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</si>
  <si>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Задолженность и перерасчеты по отменённым налогам, сборам и иным обязательным платежам</t>
  </si>
  <si>
    <t>Прочие неналоговые доходы бюджетов поселений</t>
  </si>
  <si>
    <t>"-"невып-но; "+"перевып.</t>
  </si>
  <si>
    <t>85 1 7048</t>
  </si>
  <si>
    <t>Ходатайство</t>
  </si>
  <si>
    <t>85 5 7054</t>
  </si>
  <si>
    <t>Межбюджетные трансферты на решение вопросов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</si>
  <si>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07</t>
  </si>
  <si>
    <t>75 6 7058</t>
  </si>
  <si>
    <t>№ 32 от 02.03.2015г.</t>
  </si>
  <si>
    <t>Выплата членских взносов членов Ассоциации "Совет муниципальных образований Псковской области" за 2015 год</t>
  </si>
  <si>
    <t>"О бюджете муниципального образования "Пушкиногорье" на 2015 год и плановый период 2016-2017гг."</t>
  </si>
  <si>
    <t>№ 190 от 25.12.2014г.</t>
  </si>
  <si>
    <t>Обеспечение проведения выборов и референдумов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</si>
  <si>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</si>
  <si>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Обеспечение пожарной безопасности</t>
  </si>
  <si>
    <t>№ 196 от 26.03.2015г.</t>
  </si>
  <si>
    <t xml:space="preserve"> № б/н от 24.04.2015г.</t>
  </si>
  <si>
    <t>Выплата материальной помощи бывшим узникам, вдовам (вдовцам) погибших, умерших инвалидов и участников ВОВ, труженникам тыла</t>
  </si>
  <si>
    <t>№ 53 от 31.03.2015г.</t>
  </si>
  <si>
    <t>№ 57 от 07.04.2015г.</t>
  </si>
  <si>
    <t>№ 70 от 21.04.2015г.</t>
  </si>
  <si>
    <t>№ 107 от 02.06.2015г.</t>
  </si>
  <si>
    <t>Выполнение других обязательств государства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</si>
  <si>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1 16 90000 00 0000 000</t>
  </si>
  <si>
    <t>Прочие поступления от денежных взысканий (штрафов) и иных сумм в возмещение ущерба</t>
  </si>
  <si>
    <t>1 17 01050 13 0000 180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</si>
  <si>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</si>
  <si>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ЗДРАВООХРАНЕНИЕ</t>
  </si>
  <si>
    <t>Другие вопросы в области здравоохранения</t>
  </si>
  <si>
    <t>Расходы на мероприятия, связанные с безопасностью дорожного движения, в рамках непрограммного направления деятельности "Иные непрограммные направления деятельности ОМСУ поселения"</t>
  </si>
  <si>
    <t>85 5 7056</t>
  </si>
  <si>
    <t>85 1 7069</t>
  </si>
  <si>
    <t>Уточненный годовой план на 01.01.2016г.</t>
  </si>
  <si>
    <t>Исполнено по состоянию на 01.01.2016г.</t>
  </si>
  <si>
    <t>кассовое исполнение на 01.01.2016г.</t>
  </si>
  <si>
    <t>на 01.01.2016</t>
  </si>
  <si>
    <t>на 01.01.2016г.</t>
  </si>
  <si>
    <t>за 2015 год"</t>
  </si>
  <si>
    <t>"Пушкиногорье"  за 2015 год</t>
  </si>
  <si>
    <t>"Пушкиногорье"  за 2015 год"</t>
  </si>
  <si>
    <t>бюджета городского поселения "Пушкиногорье" за 2015 год</t>
  </si>
  <si>
    <t>№ 20 24.12.2015</t>
  </si>
  <si>
    <t>Использование средств Резервного фонда за 2015 год</t>
  </si>
  <si>
    <t>работников муниципальных учреждений за 2015 год</t>
  </si>
  <si>
    <t>№ 197 от 01.10.2015г.</t>
  </si>
  <si>
    <t>№193 от 23.09.2015г.</t>
  </si>
  <si>
    <t>Разовая материальная помощь бывшим работникам муниципальной службы, вышедшим на пенсию по возрасту</t>
  </si>
  <si>
    <t>Награждение участников конкурса по благоустройству территорий населённых пунктов</t>
  </si>
  <si>
    <t>к Решению №36  от 24.03.2016г."Об исполнении</t>
  </si>
  <si>
    <t>Приложение №2 к Решению №36 от 24.03.2016г.</t>
  </si>
  <si>
    <t xml:space="preserve">к Решению № 36 от 24.03.2016г. </t>
  </si>
  <si>
    <t>к Решению №36 от 24.03.2016г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</si>
</sst>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_р_."/>
    <numFmt numFmtId="190" formatCode="_-* #,##0.0_р_._-;\-* #,##0.0_р_._-;_-* &quot;-&quot;???_р_._-;_-@_-"/>
    <numFmt numFmtId="191" formatCode="_-* #,##0.000_р_._-;\-* #,##0.000_р_._-;_-* &quot;-&quot;???_р_._-;_-@_-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0.0%"/>
    <numFmt numFmtId="199" formatCode="#,##0.00_ ;\-#,##0.00\ "/>
  </numFmts>
  <fonts count="7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name val="Arial Cyr"/>
      <family val="0"/>
    </font>
    <font>
      <b/>
      <sz val="13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17"/>
      <name val="Arial Cyr"/>
      <family val="0"/>
    </font>
    <font>
      <i/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i/>
      <sz val="10"/>
      <name val="Arial"/>
      <family val="2"/>
    </font>
    <font>
      <b/>
      <sz val="9"/>
      <color indexed="8"/>
      <name val="Arial Cyr"/>
      <family val="0"/>
    </font>
    <font>
      <i/>
      <sz val="10"/>
      <color indexed="8"/>
      <name val="Arial Cyr"/>
      <family val="0"/>
    </font>
    <font>
      <sz val="8"/>
      <color indexed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88" fontId="0" fillId="0" borderId="0" xfId="0" applyNumberFormat="1" applyAlignment="1">
      <alignment/>
    </xf>
    <xf numFmtId="188" fontId="22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 wrapText="1"/>
    </xf>
    <xf numFmtId="188" fontId="20" fillId="0" borderId="12" xfId="0" applyNumberFormat="1" applyFont="1" applyBorder="1" applyAlignment="1">
      <alignment horizontal="center" wrapText="1"/>
    </xf>
    <xf numFmtId="49" fontId="20" fillId="0" borderId="13" xfId="0" applyNumberFormat="1" applyFont="1" applyBorder="1" applyAlignment="1">
      <alignment horizontal="center"/>
    </xf>
    <xf numFmtId="43" fontId="20" fillId="0" borderId="13" xfId="0" applyNumberFormat="1" applyFont="1" applyBorder="1" applyAlignment="1">
      <alignment horizontal="center"/>
    </xf>
    <xf numFmtId="43" fontId="24" fillId="0" borderId="13" xfId="0" applyNumberFormat="1" applyFont="1" applyBorder="1" applyAlignment="1">
      <alignment horizontal="left" wrapText="1"/>
    </xf>
    <xf numFmtId="43" fontId="18" fillId="0" borderId="13" xfId="0" applyNumberFormat="1" applyFont="1" applyBorder="1" applyAlignment="1">
      <alignment horizontal="center" wrapText="1"/>
    </xf>
    <xf numFmtId="43" fontId="18" fillId="0" borderId="13" xfId="0" applyNumberFormat="1" applyFont="1" applyBorder="1" applyAlignment="1">
      <alignment/>
    </xf>
    <xf numFmtId="191" fontId="0" fillId="0" borderId="13" xfId="0" applyNumberFormat="1" applyBorder="1" applyAlignment="1">
      <alignment horizontal="center"/>
    </xf>
    <xf numFmtId="191" fontId="18" fillId="0" borderId="14" xfId="0" applyNumberFormat="1" applyFont="1" applyBorder="1" applyAlignment="1">
      <alignment horizontal="left"/>
    </xf>
    <xf numFmtId="191" fontId="18" fillId="0" borderId="13" xfId="0" applyNumberFormat="1" applyFont="1" applyBorder="1" applyAlignment="1">
      <alignment horizontal="center" wrapText="1"/>
    </xf>
    <xf numFmtId="191" fontId="18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8" fillId="0" borderId="13" xfId="0" applyNumberFormat="1" applyFont="1" applyBorder="1" applyAlignment="1">
      <alignment horizontal="center"/>
    </xf>
    <xf numFmtId="188" fontId="0" fillId="0" borderId="13" xfId="0" applyNumberFormat="1" applyBorder="1" applyAlignment="1">
      <alignment/>
    </xf>
    <xf numFmtId="41" fontId="20" fillId="0" borderId="13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1" fontId="19" fillId="0" borderId="13" xfId="0" applyNumberFormat="1" applyFont="1" applyBorder="1" applyAlignment="1">
      <alignment horizontal="center"/>
    </xf>
    <xf numFmtId="41" fontId="19" fillId="0" borderId="13" xfId="0" applyNumberFormat="1" applyFont="1" applyBorder="1" applyAlignment="1">
      <alignment/>
    </xf>
    <xf numFmtId="43" fontId="19" fillId="0" borderId="15" xfId="0" applyNumberFormat="1" applyFont="1" applyBorder="1" applyAlignment="1">
      <alignment horizontal="center"/>
    </xf>
    <xf numFmtId="43" fontId="19" fillId="0" borderId="14" xfId="0" applyNumberFormat="1" applyFont="1" applyBorder="1" applyAlignment="1">
      <alignment horizontal="center"/>
    </xf>
    <xf numFmtId="43" fontId="19" fillId="0" borderId="13" xfId="0" applyNumberFormat="1" applyFont="1" applyBorder="1" applyAlignment="1">
      <alignment horizontal="center"/>
    </xf>
    <xf numFmtId="191" fontId="19" fillId="0" borderId="12" xfId="0" applyNumberFormat="1" applyFont="1" applyBorder="1" applyAlignment="1">
      <alignment horizontal="center"/>
    </xf>
    <xf numFmtId="191" fontId="19" fillId="0" borderId="14" xfId="0" applyNumberFormat="1" applyFont="1" applyBorder="1" applyAlignment="1">
      <alignment horizontal="center"/>
    </xf>
    <xf numFmtId="191" fontId="19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1" fontId="11" fillId="0" borderId="13" xfId="0" applyNumberFormat="1" applyFont="1" applyBorder="1" applyAlignment="1">
      <alignment horizontal="center" vertical="center" wrapText="1"/>
    </xf>
    <xf numFmtId="190" fontId="21" fillId="0" borderId="13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3" fontId="8" fillId="34" borderId="16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86" fontId="12" fillId="0" borderId="0" xfId="42" applyFont="1" applyAlignment="1">
      <alignment horizontal="center"/>
    </xf>
    <xf numFmtId="0" fontId="15" fillId="0" borderId="0" xfId="0" applyFont="1" applyAlignment="1">
      <alignment horizontal="right"/>
    </xf>
    <xf numFmtId="49" fontId="14" fillId="35" borderId="16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vertical="justify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92" fontId="30" fillId="0" borderId="16" xfId="0" applyNumberFormat="1" applyFont="1" applyBorder="1" applyAlignment="1">
      <alignment horizontal="center" vertical="center" wrapText="1"/>
    </xf>
    <xf numFmtId="43" fontId="19" fillId="0" borderId="13" xfId="0" applyNumberFormat="1" applyFont="1" applyBorder="1" applyAlignment="1">
      <alignment/>
    </xf>
    <xf numFmtId="49" fontId="15" fillId="34" borderId="1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4" fillId="35" borderId="16" xfId="0" applyFont="1" applyFill="1" applyBorder="1" applyAlignment="1">
      <alignment vertical="center" wrapText="1"/>
    </xf>
    <xf numFmtId="49" fontId="14" fillId="35" borderId="16" xfId="0" applyNumberFormat="1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center" wrapText="1"/>
    </xf>
    <xf numFmtId="0" fontId="15" fillId="0" borderId="16" xfId="0" applyFont="1" applyBorder="1" applyAlignment="1">
      <alignment horizontal="left" vertical="justify" wrapText="1"/>
    </xf>
    <xf numFmtId="0" fontId="15" fillId="0" borderId="0" xfId="0" applyFont="1" applyAlignment="1">
      <alignment wrapText="1"/>
    </xf>
    <xf numFmtId="0" fontId="33" fillId="0" borderId="16" xfId="0" applyFont="1" applyBorder="1" applyAlignment="1">
      <alignment wrapText="1"/>
    </xf>
    <xf numFmtId="49" fontId="31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16" fillId="0" borderId="16" xfId="0" applyFont="1" applyBorder="1" applyAlignment="1">
      <alignment vertical="justify" wrapText="1"/>
    </xf>
    <xf numFmtId="0" fontId="29" fillId="34" borderId="16" xfId="0" applyFont="1" applyFill="1" applyBorder="1" applyAlignment="1">
      <alignment wrapText="1"/>
    </xf>
    <xf numFmtId="49" fontId="16" fillId="0" borderId="16" xfId="0" applyNumberFormat="1" applyFont="1" applyBorder="1" applyAlignment="1">
      <alignment horizontal="center" vertical="center" wrapText="1"/>
    </xf>
    <xf numFmtId="49" fontId="14" fillId="35" borderId="16" xfId="0" applyNumberFormat="1" applyFont="1" applyFill="1" applyBorder="1" applyAlignment="1">
      <alignment vertical="justify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left" vertical="justify" wrapText="1"/>
    </xf>
    <xf numFmtId="0" fontId="2" fillId="35" borderId="16" xfId="0" applyFont="1" applyFill="1" applyBorder="1" applyAlignment="1">
      <alignment wrapText="1"/>
    </xf>
    <xf numFmtId="49" fontId="31" fillId="34" borderId="16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wrapText="1"/>
    </xf>
    <xf numFmtId="0" fontId="10" fillId="34" borderId="0" xfId="0" applyFont="1" applyFill="1" applyAlignment="1">
      <alignment wrapText="1"/>
    </xf>
    <xf numFmtId="0" fontId="18" fillId="34" borderId="0" xfId="0" applyFont="1" applyFill="1" applyAlignment="1">
      <alignment wrapText="1"/>
    </xf>
    <xf numFmtId="49" fontId="15" fillId="0" borderId="16" xfId="0" applyNumberFormat="1" applyFont="1" applyBorder="1" applyAlignment="1">
      <alignment vertical="justify" wrapText="1"/>
    </xf>
    <xf numFmtId="0" fontId="13" fillId="0" borderId="0" xfId="0" applyFont="1" applyAlignment="1">
      <alignment wrapText="1"/>
    </xf>
    <xf numFmtId="0" fontId="29" fillId="0" borderId="16" xfId="0" applyFont="1" applyBorder="1" applyAlignment="1">
      <alignment wrapText="1"/>
    </xf>
    <xf numFmtId="0" fontId="34" fillId="33" borderId="16" xfId="0" applyFont="1" applyFill="1" applyBorder="1" applyAlignment="1">
      <alignment wrapText="1"/>
    </xf>
    <xf numFmtId="0" fontId="8" fillId="34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52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88" fontId="5" fillId="34" borderId="16" xfId="0" applyNumberFormat="1" applyFont="1" applyFill="1" applyBorder="1" applyAlignment="1">
      <alignment horizontal="right" vertical="center" wrapText="1"/>
    </xf>
    <xf numFmtId="188" fontId="6" fillId="34" borderId="16" xfId="0" applyNumberFormat="1" applyFont="1" applyFill="1" applyBorder="1" applyAlignment="1">
      <alignment horizontal="right" vertical="center"/>
    </xf>
    <xf numFmtId="188" fontId="4" fillId="34" borderId="16" xfId="0" applyNumberFormat="1" applyFont="1" applyFill="1" applyBorder="1" applyAlignment="1">
      <alignment horizontal="right" vertical="center" wrapText="1"/>
    </xf>
    <xf numFmtId="188" fontId="7" fillId="34" borderId="16" xfId="0" applyNumberFormat="1" applyFont="1" applyFill="1" applyBorder="1" applyAlignment="1">
      <alignment horizontal="right" vertical="center"/>
    </xf>
    <xf numFmtId="188" fontId="8" fillId="34" borderId="17" xfId="0" applyNumberFormat="1" applyFont="1" applyFill="1" applyBorder="1" applyAlignment="1">
      <alignment horizontal="right" vertical="center" wrapText="1"/>
    </xf>
    <xf numFmtId="188" fontId="25" fillId="34" borderId="17" xfId="0" applyNumberFormat="1" applyFont="1" applyFill="1" applyBorder="1" applyAlignment="1">
      <alignment horizontal="right" vertical="center"/>
    </xf>
    <xf numFmtId="188" fontId="7" fillId="34" borderId="17" xfId="0" applyNumberFormat="1" applyFont="1" applyFill="1" applyBorder="1" applyAlignment="1">
      <alignment horizontal="right" vertical="center"/>
    </xf>
    <xf numFmtId="197" fontId="36" fillId="0" borderId="16" xfId="0" applyNumberFormat="1" applyFont="1" applyBorder="1" applyAlignment="1">
      <alignment horizontal="right" vertical="center"/>
    </xf>
    <xf numFmtId="188" fontId="8" fillId="34" borderId="16" xfId="0" applyNumberFormat="1" applyFont="1" applyFill="1" applyBorder="1" applyAlignment="1">
      <alignment horizontal="right" vertical="center" wrapText="1"/>
    </xf>
    <xf numFmtId="188" fontId="25" fillId="34" borderId="16" xfId="0" applyNumberFormat="1" applyFont="1" applyFill="1" applyBorder="1" applyAlignment="1">
      <alignment horizontal="right" vertical="center"/>
    </xf>
    <xf numFmtId="188" fontId="4" fillId="34" borderId="18" xfId="0" applyNumberFormat="1" applyFont="1" applyFill="1" applyBorder="1" applyAlignment="1">
      <alignment horizontal="right" vertical="center"/>
    </xf>
    <xf numFmtId="188" fontId="9" fillId="34" borderId="18" xfId="0" applyNumberFormat="1" applyFont="1" applyFill="1" applyBorder="1" applyAlignment="1">
      <alignment horizontal="right" vertical="center"/>
    </xf>
    <xf numFmtId="188" fontId="8" fillId="34" borderId="16" xfId="0" applyNumberFormat="1" applyFont="1" applyFill="1" applyBorder="1" applyAlignment="1">
      <alignment horizontal="right" vertical="center"/>
    </xf>
    <xf numFmtId="188" fontId="38" fillId="34" borderId="16" xfId="0" applyNumberFormat="1" applyFont="1" applyFill="1" applyBorder="1" applyAlignment="1">
      <alignment horizontal="right" vertical="center"/>
    </xf>
    <xf numFmtId="188" fontId="4" fillId="34" borderId="16" xfId="0" applyNumberFormat="1" applyFont="1" applyFill="1" applyBorder="1" applyAlignment="1">
      <alignment horizontal="right" vertical="center"/>
    </xf>
    <xf numFmtId="188" fontId="9" fillId="34" borderId="16" xfId="0" applyNumberFormat="1" applyFont="1" applyFill="1" applyBorder="1" applyAlignment="1">
      <alignment horizontal="right" vertical="center"/>
    </xf>
    <xf numFmtId="188" fontId="5" fillId="34" borderId="16" xfId="0" applyNumberFormat="1" applyFont="1" applyFill="1" applyBorder="1" applyAlignment="1">
      <alignment horizontal="right" vertical="center"/>
    </xf>
    <xf numFmtId="197" fontId="14" fillId="35" borderId="16" xfId="0" applyNumberFormat="1" applyFont="1" applyFill="1" applyBorder="1" applyAlignment="1">
      <alignment horizontal="right" vertical="center"/>
    </xf>
    <xf numFmtId="197" fontId="13" fillId="33" borderId="16" xfId="0" applyNumberFormat="1" applyFont="1" applyFill="1" applyBorder="1" applyAlignment="1">
      <alignment horizontal="right" vertical="center" wrapText="1"/>
    </xf>
    <xf numFmtId="197" fontId="15" fillId="0" borderId="16" xfId="0" applyNumberFormat="1" applyFont="1" applyBorder="1" applyAlignment="1">
      <alignment horizontal="right" vertical="center" wrapText="1"/>
    </xf>
    <xf numFmtId="197" fontId="31" fillId="0" borderId="16" xfId="0" applyNumberFormat="1" applyFont="1" applyBorder="1" applyAlignment="1">
      <alignment horizontal="right" vertical="center" wrapText="1"/>
    </xf>
    <xf numFmtId="197" fontId="16" fillId="34" borderId="16" xfId="0" applyNumberFormat="1" applyFont="1" applyFill="1" applyBorder="1" applyAlignment="1">
      <alignment horizontal="right" vertical="center" wrapText="1"/>
    </xf>
    <xf numFmtId="197" fontId="31" fillId="34" borderId="16" xfId="0" applyNumberFormat="1" applyFont="1" applyFill="1" applyBorder="1" applyAlignment="1">
      <alignment horizontal="right" vertical="center" wrapText="1"/>
    </xf>
    <xf numFmtId="197" fontId="13" fillId="35" borderId="16" xfId="0" applyNumberFormat="1" applyFont="1" applyFill="1" applyBorder="1" applyAlignment="1">
      <alignment horizontal="right" vertical="center" wrapText="1"/>
    </xf>
    <xf numFmtId="197" fontId="15" fillId="34" borderId="16" xfId="0" applyNumberFormat="1" applyFont="1" applyFill="1" applyBorder="1" applyAlignment="1">
      <alignment horizontal="right" vertical="center" wrapText="1"/>
    </xf>
    <xf numFmtId="197" fontId="14" fillId="35" borderId="16" xfId="0" applyNumberFormat="1" applyFont="1" applyFill="1" applyBorder="1" applyAlignment="1">
      <alignment horizontal="right" vertical="center" wrapText="1"/>
    </xf>
    <xf numFmtId="197" fontId="14" fillId="34" borderId="16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198" fontId="14" fillId="35" borderId="16" xfId="0" applyNumberFormat="1" applyFont="1" applyFill="1" applyBorder="1" applyAlignment="1">
      <alignment horizontal="right" vertical="center"/>
    </xf>
    <xf numFmtId="198" fontId="13" fillId="33" borderId="16" xfId="0" applyNumberFormat="1" applyFont="1" applyFill="1" applyBorder="1" applyAlignment="1">
      <alignment horizontal="right" vertical="center" wrapText="1"/>
    </xf>
    <xf numFmtId="198" fontId="15" fillId="0" borderId="16" xfId="0" applyNumberFormat="1" applyFont="1" applyBorder="1" applyAlignment="1">
      <alignment horizontal="right" vertical="center" wrapText="1"/>
    </xf>
    <xf numFmtId="198" fontId="31" fillId="0" borderId="16" xfId="0" applyNumberFormat="1" applyFont="1" applyBorder="1" applyAlignment="1">
      <alignment horizontal="right" vertical="center" wrapText="1"/>
    </xf>
    <xf numFmtId="198" fontId="16" fillId="34" borderId="16" xfId="0" applyNumberFormat="1" applyFont="1" applyFill="1" applyBorder="1" applyAlignment="1">
      <alignment horizontal="right" vertical="center" wrapText="1"/>
    </xf>
    <xf numFmtId="198" fontId="13" fillId="35" borderId="16" xfId="0" applyNumberFormat="1" applyFont="1" applyFill="1" applyBorder="1" applyAlignment="1">
      <alignment horizontal="right" vertical="center" wrapText="1"/>
    </xf>
    <xf numFmtId="198" fontId="15" fillId="34" borderId="16" xfId="0" applyNumberFormat="1" applyFont="1" applyFill="1" applyBorder="1" applyAlignment="1">
      <alignment horizontal="right" vertical="center" wrapText="1"/>
    </xf>
    <xf numFmtId="198" fontId="14" fillId="35" borderId="16" xfId="0" applyNumberFormat="1" applyFont="1" applyFill="1" applyBorder="1" applyAlignment="1">
      <alignment horizontal="right" vertical="center" wrapText="1"/>
    </xf>
    <xf numFmtId="198" fontId="31" fillId="34" borderId="16" xfId="0" applyNumberFormat="1" applyFont="1" applyFill="1" applyBorder="1" applyAlignment="1">
      <alignment horizontal="right" vertical="center" wrapText="1"/>
    </xf>
    <xf numFmtId="198" fontId="5" fillId="34" borderId="16" xfId="0" applyNumberFormat="1" applyFont="1" applyFill="1" applyBorder="1" applyAlignment="1">
      <alignment horizontal="right" vertical="center" wrapText="1"/>
    </xf>
    <xf numFmtId="198" fontId="4" fillId="34" borderId="16" xfId="0" applyNumberFormat="1" applyFont="1" applyFill="1" applyBorder="1" applyAlignment="1">
      <alignment horizontal="right" vertical="center" wrapText="1"/>
    </xf>
    <xf numFmtId="198" fontId="8" fillId="34" borderId="17" xfId="0" applyNumberFormat="1" applyFont="1" applyFill="1" applyBorder="1" applyAlignment="1">
      <alignment horizontal="right" vertical="center" wrapText="1"/>
    </xf>
    <xf numFmtId="198" fontId="4" fillId="34" borderId="17" xfId="0" applyNumberFormat="1" applyFont="1" applyFill="1" applyBorder="1" applyAlignment="1">
      <alignment horizontal="right" vertical="center" wrapText="1"/>
    </xf>
    <xf numFmtId="198" fontId="8" fillId="34" borderId="16" xfId="0" applyNumberFormat="1" applyFont="1" applyFill="1" applyBorder="1" applyAlignment="1">
      <alignment horizontal="right" vertical="center" wrapText="1"/>
    </xf>
    <xf numFmtId="198" fontId="4" fillId="34" borderId="18" xfId="0" applyNumberFormat="1" applyFont="1" applyFill="1" applyBorder="1" applyAlignment="1">
      <alignment horizontal="right" vertical="center"/>
    </xf>
    <xf numFmtId="198" fontId="8" fillId="34" borderId="16" xfId="0" applyNumberFormat="1" applyFont="1" applyFill="1" applyBorder="1" applyAlignment="1">
      <alignment horizontal="right" vertical="center"/>
    </xf>
    <xf numFmtId="198" fontId="4" fillId="34" borderId="16" xfId="0" applyNumberFormat="1" applyFont="1" applyFill="1" applyBorder="1" applyAlignment="1">
      <alignment horizontal="right" vertical="center"/>
    </xf>
    <xf numFmtId="198" fontId="5" fillId="34" borderId="16" xfId="0" applyNumberFormat="1" applyFont="1" applyFill="1" applyBorder="1" applyAlignment="1">
      <alignment horizontal="right" vertical="center"/>
    </xf>
    <xf numFmtId="199" fontId="18" fillId="0" borderId="13" xfId="0" applyNumberFormat="1" applyFont="1" applyBorder="1" applyAlignment="1">
      <alignment horizontal="center" wrapText="1"/>
    </xf>
    <xf numFmtId="199" fontId="18" fillId="0" borderId="13" xfId="0" applyNumberFormat="1" applyFont="1" applyBorder="1" applyAlignment="1">
      <alignment/>
    </xf>
    <xf numFmtId="197" fontId="3" fillId="0" borderId="16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3" fillId="0" borderId="16" xfId="0" applyFont="1" applyBorder="1" applyAlignment="1">
      <alignment/>
    </xf>
    <xf numFmtId="190" fontId="2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4" fillId="0" borderId="19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186" fontId="12" fillId="0" borderId="0" xfId="42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27" fillId="0" borderId="0" xfId="0" applyFont="1" applyAlignment="1">
      <alignment horizontal="right" vertical="top" wrapText="1"/>
    </xf>
    <xf numFmtId="0" fontId="10" fillId="34" borderId="0" xfId="0" applyFont="1" applyFill="1" applyAlignment="1">
      <alignment horizontal="right"/>
    </xf>
    <xf numFmtId="0" fontId="2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190" fontId="21" fillId="0" borderId="11" xfId="0" applyNumberFormat="1" applyFont="1" applyBorder="1" applyAlignment="1">
      <alignment horizontal="center" vertical="center"/>
    </xf>
    <xf numFmtId="190" fontId="21" fillId="0" borderId="15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 wrapText="1"/>
    </xf>
    <xf numFmtId="49" fontId="20" fillId="0" borderId="23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0.421875" style="0" customWidth="1"/>
    <col min="2" max="2" width="24.140625" style="0" customWidth="1"/>
    <col min="3" max="3" width="14.28125" style="0" customWidth="1"/>
    <col min="4" max="4" width="12.8515625" style="0" customWidth="1"/>
    <col min="5" max="5" width="12.00390625" style="0" customWidth="1"/>
    <col min="6" max="6" width="15.140625" style="0" customWidth="1"/>
  </cols>
  <sheetData>
    <row r="1" spans="1:6" ht="14.25">
      <c r="A1" s="1"/>
      <c r="B1" s="1"/>
      <c r="C1" s="1"/>
      <c r="D1" s="1"/>
      <c r="E1" s="164" t="s">
        <v>0</v>
      </c>
      <c r="F1" s="164"/>
    </row>
    <row r="2" spans="1:6" ht="14.25">
      <c r="A2" s="164" t="s">
        <v>245</v>
      </c>
      <c r="B2" s="164"/>
      <c r="C2" s="164"/>
      <c r="D2" s="164"/>
      <c r="E2" s="164"/>
      <c r="F2" s="164"/>
    </row>
    <row r="3" spans="1:6" ht="14.25">
      <c r="A3" s="1"/>
      <c r="B3" s="164" t="s">
        <v>1</v>
      </c>
      <c r="C3" s="164"/>
      <c r="D3" s="164"/>
      <c r="E3" s="164"/>
      <c r="F3" s="164"/>
    </row>
    <row r="4" spans="1:6" ht="14.25">
      <c r="A4" s="1"/>
      <c r="B4" s="1"/>
      <c r="C4" s="164" t="s">
        <v>234</v>
      </c>
      <c r="D4" s="164"/>
      <c r="E4" s="164"/>
      <c r="F4" s="164"/>
    </row>
    <row r="5" spans="3:6" ht="12.75">
      <c r="C5" s="2"/>
      <c r="D5" s="2"/>
      <c r="E5" s="2"/>
      <c r="F5" s="2"/>
    </row>
    <row r="6" spans="1:6" ht="15.75" customHeight="1">
      <c r="A6" s="163" t="s">
        <v>2</v>
      </c>
      <c r="B6" s="163"/>
      <c r="C6" s="163"/>
      <c r="D6" s="163"/>
      <c r="E6" s="163"/>
      <c r="F6" s="163"/>
    </row>
    <row r="7" spans="1:6" ht="15" customHeight="1">
      <c r="A7" s="163" t="s">
        <v>235</v>
      </c>
      <c r="B7" s="163"/>
      <c r="C7" s="163"/>
      <c r="D7" s="163"/>
      <c r="E7" s="163"/>
      <c r="F7" s="163"/>
    </row>
    <row r="8" ht="12.75">
      <c r="F8" t="s">
        <v>3</v>
      </c>
    </row>
    <row r="9" spans="1:6" ht="62.25" customHeight="1">
      <c r="A9" s="48" t="s">
        <v>4</v>
      </c>
      <c r="B9" s="48" t="s">
        <v>5</v>
      </c>
      <c r="C9" s="48" t="s">
        <v>229</v>
      </c>
      <c r="D9" s="48" t="s">
        <v>230</v>
      </c>
      <c r="E9" s="48" t="s">
        <v>6</v>
      </c>
      <c r="F9" s="48" t="s">
        <v>7</v>
      </c>
    </row>
    <row r="10" spans="1:6" ht="45" customHeight="1">
      <c r="A10" s="49" t="s">
        <v>8</v>
      </c>
      <c r="B10" s="49" t="s">
        <v>9</v>
      </c>
      <c r="C10" s="101">
        <f>SUM(C11,C17,C24,C30,C23+C33+C15+C20+C13)+C31</f>
        <v>18518.98028</v>
      </c>
      <c r="D10" s="101">
        <f>SUM(D11,D17,D24,D30,D23+D33+D15+D20+D13)+D31</f>
        <v>18517.70864</v>
      </c>
      <c r="E10" s="144">
        <f>SUM(D10/C10)</f>
        <v>0.9999313331522162</v>
      </c>
      <c r="F10" s="102">
        <f aca="true" t="shared" si="0" ref="F10:F43">SUM(D10-C10)</f>
        <v>-1.2716399999990244</v>
      </c>
    </row>
    <row r="11" spans="1:6" ht="12.75">
      <c r="A11" s="49" t="s">
        <v>10</v>
      </c>
      <c r="B11" s="49" t="s">
        <v>11</v>
      </c>
      <c r="C11" s="103">
        <f>SUM(C12)</f>
        <v>7224</v>
      </c>
      <c r="D11" s="103">
        <f>SUM(D12)</f>
        <v>7223.58169</v>
      </c>
      <c r="E11" s="145">
        <f aca="true" t="shared" si="1" ref="E11:E43">SUM(D11/C11)</f>
        <v>0.9999420944075305</v>
      </c>
      <c r="F11" s="104">
        <f t="shared" si="0"/>
        <v>-0.4183100000000195</v>
      </c>
    </row>
    <row r="12" spans="1:6" ht="24">
      <c r="A12" s="94" t="s">
        <v>12</v>
      </c>
      <c r="B12" s="94" t="s">
        <v>13</v>
      </c>
      <c r="C12" s="105">
        <v>7224</v>
      </c>
      <c r="D12" s="105">
        <v>7223.58169</v>
      </c>
      <c r="E12" s="146">
        <f t="shared" si="1"/>
        <v>0.9999420944075305</v>
      </c>
      <c r="F12" s="106">
        <f t="shared" si="0"/>
        <v>-0.4183100000000195</v>
      </c>
    </row>
    <row r="13" spans="1:6" s="157" customFormat="1" ht="48">
      <c r="A13" s="98" t="s">
        <v>190</v>
      </c>
      <c r="B13" s="97" t="s">
        <v>195</v>
      </c>
      <c r="C13" s="155">
        <f>C14</f>
        <v>2790.3</v>
      </c>
      <c r="D13" s="155">
        <f>D14</f>
        <v>2791.66417</v>
      </c>
      <c r="E13" s="147">
        <f t="shared" si="1"/>
        <v>1.0004888972511916</v>
      </c>
      <c r="F13" s="107">
        <f t="shared" si="0"/>
        <v>1.364169999999831</v>
      </c>
    </row>
    <row r="14" spans="1:6" s="95" customFormat="1" ht="48">
      <c r="A14" s="99" t="s">
        <v>191</v>
      </c>
      <c r="B14" s="100" t="s">
        <v>192</v>
      </c>
      <c r="C14" s="108">
        <v>2790.3</v>
      </c>
      <c r="D14" s="108">
        <v>2791.66417</v>
      </c>
      <c r="E14" s="148">
        <f t="shared" si="1"/>
        <v>1.0004888972511916</v>
      </c>
      <c r="F14" s="110">
        <f t="shared" si="0"/>
        <v>1.364169999999831</v>
      </c>
    </row>
    <row r="15" spans="1:6" ht="12.75">
      <c r="A15" s="96" t="s">
        <v>14</v>
      </c>
      <c r="B15" s="96" t="s">
        <v>15</v>
      </c>
      <c r="C15" s="111">
        <f>SUM(C16)</f>
        <v>1.6</v>
      </c>
      <c r="D15" s="111">
        <f>SUM(D16)</f>
        <v>1.598</v>
      </c>
      <c r="E15" s="149">
        <f t="shared" si="1"/>
        <v>0.99875</v>
      </c>
      <c r="F15" s="112">
        <f t="shared" si="0"/>
        <v>-0.0020000000000000018</v>
      </c>
    </row>
    <row r="16" spans="1:6" ht="24">
      <c r="A16" s="47" t="s">
        <v>16</v>
      </c>
      <c r="B16" s="47" t="s">
        <v>17</v>
      </c>
      <c r="C16" s="113">
        <v>1.6</v>
      </c>
      <c r="D16" s="113">
        <v>1.598</v>
      </c>
      <c r="E16" s="150">
        <f t="shared" si="1"/>
        <v>0.99875</v>
      </c>
      <c r="F16" s="114">
        <f t="shared" si="0"/>
        <v>-0.0020000000000000018</v>
      </c>
    </row>
    <row r="17" spans="1:6" ht="12.75">
      <c r="A17" s="49" t="s">
        <v>18</v>
      </c>
      <c r="B17" s="49" t="s">
        <v>19</v>
      </c>
      <c r="C17" s="103">
        <f>SUM(C18,C19)</f>
        <v>6389</v>
      </c>
      <c r="D17" s="103">
        <f>SUM(D18,D19)</f>
        <v>6386.7845</v>
      </c>
      <c r="E17" s="145">
        <f t="shared" si="1"/>
        <v>0.9996532321177023</v>
      </c>
      <c r="F17" s="104">
        <f t="shared" si="0"/>
        <v>-2.2155000000002474</v>
      </c>
    </row>
    <row r="18" spans="1:6" ht="24">
      <c r="A18" s="47" t="s">
        <v>20</v>
      </c>
      <c r="B18" s="47" t="s">
        <v>21</v>
      </c>
      <c r="C18" s="109">
        <v>191</v>
      </c>
      <c r="D18" s="109">
        <v>192.44651</v>
      </c>
      <c r="E18" s="148">
        <f t="shared" si="1"/>
        <v>1.0075733507853402</v>
      </c>
      <c r="F18" s="110">
        <f t="shared" si="0"/>
        <v>1.4465099999999893</v>
      </c>
    </row>
    <row r="19" spans="1:6" ht="12.75">
      <c r="A19" s="47" t="s">
        <v>22</v>
      </c>
      <c r="B19" s="47" t="s">
        <v>23</v>
      </c>
      <c r="C19" s="109">
        <v>6198</v>
      </c>
      <c r="D19" s="109">
        <v>6194.33799</v>
      </c>
      <c r="E19" s="148">
        <f t="shared" si="1"/>
        <v>0.9994091626331074</v>
      </c>
      <c r="F19" s="110">
        <f t="shared" si="0"/>
        <v>-3.6620100000000093</v>
      </c>
    </row>
    <row r="20" spans="1:6" ht="24" hidden="1">
      <c r="A20" s="49" t="s">
        <v>24</v>
      </c>
      <c r="B20" s="49" t="s">
        <v>25</v>
      </c>
      <c r="C20" s="115">
        <f>SUM(C21)</f>
        <v>0</v>
      </c>
      <c r="D20" s="115">
        <f>SUM(D21)</f>
        <v>0</v>
      </c>
      <c r="E20" s="151" t="e">
        <f t="shared" si="1"/>
        <v>#DIV/0!</v>
      </c>
      <c r="F20" s="116">
        <f t="shared" si="0"/>
        <v>0</v>
      </c>
    </row>
    <row r="21" spans="1:6" ht="94.5" customHeight="1" hidden="1">
      <c r="A21" s="49" t="s">
        <v>26</v>
      </c>
      <c r="B21" s="49" t="s">
        <v>27</v>
      </c>
      <c r="C21" s="115"/>
      <c r="D21" s="115">
        <v>0</v>
      </c>
      <c r="E21" s="150" t="e">
        <f t="shared" si="1"/>
        <v>#DIV/0!</v>
      </c>
      <c r="F21" s="116">
        <f t="shared" si="0"/>
        <v>0</v>
      </c>
    </row>
    <row r="22" spans="1:6" ht="60.75" customHeight="1">
      <c r="A22" s="49" t="s">
        <v>28</v>
      </c>
      <c r="B22" s="97" t="s">
        <v>196</v>
      </c>
      <c r="C22" s="103">
        <f>SUM(C23)</f>
        <v>31.27108</v>
      </c>
      <c r="D22" s="103">
        <f>SUM(D23)</f>
        <v>31.27108</v>
      </c>
      <c r="E22" s="145">
        <f t="shared" si="1"/>
        <v>1</v>
      </c>
      <c r="F22" s="104">
        <f t="shared" si="0"/>
        <v>0</v>
      </c>
    </row>
    <row r="23" spans="1:6" ht="61.5" customHeight="1">
      <c r="A23" s="47" t="s">
        <v>29</v>
      </c>
      <c r="B23" s="47" t="s">
        <v>30</v>
      </c>
      <c r="C23" s="109">
        <v>31.27108</v>
      </c>
      <c r="D23" s="109">
        <v>31.27108</v>
      </c>
      <c r="E23" s="148">
        <f t="shared" si="1"/>
        <v>1</v>
      </c>
      <c r="F23" s="110">
        <f t="shared" si="0"/>
        <v>0</v>
      </c>
    </row>
    <row r="24" spans="1:6" ht="60">
      <c r="A24" s="49" t="s">
        <v>31</v>
      </c>
      <c r="B24" s="49" t="s">
        <v>32</v>
      </c>
      <c r="C24" s="103">
        <f>C26+C27+C28+C29</f>
        <v>685.86889</v>
      </c>
      <c r="D24" s="103">
        <f>D26+D27+D28+D29</f>
        <v>685.86889</v>
      </c>
      <c r="E24" s="145">
        <f t="shared" si="1"/>
        <v>1</v>
      </c>
      <c r="F24" s="104">
        <f t="shared" si="0"/>
        <v>0</v>
      </c>
    </row>
    <row r="25" spans="1:6" ht="15" customHeight="1">
      <c r="A25" s="47"/>
      <c r="B25" s="47" t="s">
        <v>43</v>
      </c>
      <c r="C25" s="109"/>
      <c r="D25" s="109"/>
      <c r="E25" s="148"/>
      <c r="F25" s="104"/>
    </row>
    <row r="26" spans="1:6" ht="126.75" customHeight="1">
      <c r="A26" s="47" t="s">
        <v>121</v>
      </c>
      <c r="B26" s="47" t="s">
        <v>122</v>
      </c>
      <c r="C26" s="109">
        <v>557.09143</v>
      </c>
      <c r="D26" s="109">
        <v>557.09143</v>
      </c>
      <c r="E26" s="148">
        <f t="shared" si="1"/>
        <v>1</v>
      </c>
      <c r="F26" s="110">
        <f>SUM(D26-C26)</f>
        <v>0</v>
      </c>
    </row>
    <row r="27" spans="1:6" ht="159.75" customHeight="1">
      <c r="A27" s="47" t="s">
        <v>123</v>
      </c>
      <c r="B27" s="59" t="s">
        <v>124</v>
      </c>
      <c r="C27" s="109">
        <v>1.90032</v>
      </c>
      <c r="D27" s="109">
        <v>1.90032</v>
      </c>
      <c r="E27" s="148">
        <f t="shared" si="1"/>
        <v>1</v>
      </c>
      <c r="F27" s="110">
        <f>SUM(D27-C27)</f>
        <v>0</v>
      </c>
    </row>
    <row r="28" spans="1:6" ht="100.5" customHeight="1">
      <c r="A28" s="47" t="s">
        <v>125</v>
      </c>
      <c r="B28" s="47" t="s">
        <v>126</v>
      </c>
      <c r="C28" s="109">
        <v>126.87714</v>
      </c>
      <c r="D28" s="109">
        <v>126.87714</v>
      </c>
      <c r="E28" s="148">
        <f t="shared" si="1"/>
        <v>1</v>
      </c>
      <c r="F28" s="110">
        <f>SUM(D28-C28)</f>
        <v>0</v>
      </c>
    </row>
    <row r="29" spans="1:6" ht="121.5" customHeight="1" hidden="1">
      <c r="A29" s="47" t="s">
        <v>193</v>
      </c>
      <c r="B29" s="47" t="s">
        <v>194</v>
      </c>
      <c r="C29" s="109"/>
      <c r="D29" s="109"/>
      <c r="E29" s="148" t="e">
        <f t="shared" si="1"/>
        <v>#DIV/0!</v>
      </c>
      <c r="F29" s="110">
        <f>SUM(D29-C29)</f>
        <v>0</v>
      </c>
    </row>
    <row r="30" spans="1:6" ht="84.75" customHeight="1">
      <c r="A30" s="49" t="s">
        <v>33</v>
      </c>
      <c r="B30" s="49" t="s">
        <v>34</v>
      </c>
      <c r="C30" s="103">
        <v>1376.61339</v>
      </c>
      <c r="D30" s="103">
        <v>1376.61339</v>
      </c>
      <c r="E30" s="145">
        <f t="shared" si="1"/>
        <v>1</v>
      </c>
      <c r="F30" s="104">
        <f t="shared" si="0"/>
        <v>0</v>
      </c>
    </row>
    <row r="31" spans="1:6" ht="84.75" customHeight="1">
      <c r="A31" s="49" t="s">
        <v>220</v>
      </c>
      <c r="B31" s="49" t="s">
        <v>221</v>
      </c>
      <c r="C31" s="103">
        <v>4</v>
      </c>
      <c r="D31" s="103">
        <v>4</v>
      </c>
      <c r="E31" s="145">
        <f t="shared" si="1"/>
        <v>1</v>
      </c>
      <c r="F31" s="104">
        <f t="shared" si="0"/>
        <v>0</v>
      </c>
    </row>
    <row r="32" spans="1:6" ht="46.5" customHeight="1">
      <c r="A32" s="49" t="s">
        <v>35</v>
      </c>
      <c r="B32" s="49" t="s">
        <v>36</v>
      </c>
      <c r="C32" s="103">
        <f>SUM(C33)</f>
        <v>16.32692</v>
      </c>
      <c r="D32" s="103">
        <f>SUM(D33)</f>
        <v>16.32692</v>
      </c>
      <c r="E32" s="145">
        <f t="shared" si="1"/>
        <v>1</v>
      </c>
      <c r="F32" s="104">
        <f t="shared" si="0"/>
        <v>0</v>
      </c>
    </row>
    <row r="33" spans="1:6" ht="24">
      <c r="A33" s="47" t="s">
        <v>222</v>
      </c>
      <c r="B33" s="47" t="s">
        <v>197</v>
      </c>
      <c r="C33" s="103">
        <v>16.32692</v>
      </c>
      <c r="D33" s="109">
        <v>16.32692</v>
      </c>
      <c r="E33" s="148">
        <f t="shared" si="1"/>
        <v>1</v>
      </c>
      <c r="F33" s="110">
        <f t="shared" si="0"/>
        <v>0</v>
      </c>
    </row>
    <row r="34" spans="1:6" ht="24">
      <c r="A34" s="49" t="s">
        <v>37</v>
      </c>
      <c r="B34" s="49" t="s">
        <v>38</v>
      </c>
      <c r="C34" s="101">
        <f>SUM(C38,C42,C39,C41,C40)</f>
        <v>166.63</v>
      </c>
      <c r="D34" s="101">
        <f>SUM(D38,D42,D39,D41,D40)</f>
        <v>166.63</v>
      </c>
      <c r="E34" s="144">
        <f t="shared" si="1"/>
        <v>1</v>
      </c>
      <c r="F34" s="102">
        <f t="shared" si="0"/>
        <v>0</v>
      </c>
    </row>
    <row r="35" spans="1:6" ht="48">
      <c r="A35" s="49" t="s">
        <v>39</v>
      </c>
      <c r="B35" s="49" t="s">
        <v>40</v>
      </c>
      <c r="C35" s="103">
        <f>SUM(C38,C42+C41)</f>
        <v>166.63</v>
      </c>
      <c r="D35" s="103">
        <f>D42</f>
        <v>166.63</v>
      </c>
      <c r="E35" s="145">
        <f t="shared" si="1"/>
        <v>1</v>
      </c>
      <c r="F35" s="104">
        <f t="shared" si="0"/>
        <v>0</v>
      </c>
    </row>
    <row r="36" spans="1:6" ht="39" customHeight="1" hidden="1">
      <c r="A36" s="49" t="s">
        <v>41</v>
      </c>
      <c r="B36" s="49" t="s">
        <v>42</v>
      </c>
      <c r="C36" s="103">
        <f>SUM(C38,C40)</f>
        <v>0</v>
      </c>
      <c r="D36" s="103">
        <f>SUM(D38,D40)</f>
        <v>0</v>
      </c>
      <c r="E36" s="145" t="e">
        <f t="shared" si="1"/>
        <v>#DIV/0!</v>
      </c>
      <c r="F36" s="104">
        <f t="shared" si="0"/>
        <v>0</v>
      </c>
    </row>
    <row r="37" spans="1:6" ht="12.75" hidden="1">
      <c r="A37" s="47"/>
      <c r="B37" s="47" t="s">
        <v>43</v>
      </c>
      <c r="C37" s="109"/>
      <c r="D37" s="109"/>
      <c r="E37" s="145" t="e">
        <f t="shared" si="1"/>
        <v>#DIV/0!</v>
      </c>
      <c r="F37" s="104"/>
    </row>
    <row r="38" spans="1:6" ht="36" hidden="1">
      <c r="A38" s="50" t="s">
        <v>116</v>
      </c>
      <c r="B38" s="47" t="s">
        <v>44</v>
      </c>
      <c r="C38" s="109"/>
      <c r="D38" s="109"/>
      <c r="E38" s="145" t="e">
        <f t="shared" si="1"/>
        <v>#DIV/0!</v>
      </c>
      <c r="F38" s="104">
        <f t="shared" si="0"/>
        <v>0</v>
      </c>
    </row>
    <row r="39" spans="1:6" ht="49.5" customHeight="1" hidden="1">
      <c r="A39" s="51">
        <v>20201003100000100</v>
      </c>
      <c r="B39" s="52" t="s">
        <v>45</v>
      </c>
      <c r="C39" s="109">
        <v>0</v>
      </c>
      <c r="D39" s="109">
        <v>0</v>
      </c>
      <c r="E39" s="145" t="e">
        <f t="shared" si="1"/>
        <v>#DIV/0!</v>
      </c>
      <c r="F39" s="104">
        <f t="shared" si="0"/>
        <v>0</v>
      </c>
    </row>
    <row r="40" spans="1:6" ht="49.5" customHeight="1" hidden="1">
      <c r="A40" s="50" t="s">
        <v>117</v>
      </c>
      <c r="B40" s="52" t="s">
        <v>45</v>
      </c>
      <c r="C40" s="109"/>
      <c r="D40" s="109"/>
      <c r="E40" s="145" t="e">
        <f t="shared" si="1"/>
        <v>#DIV/0!</v>
      </c>
      <c r="F40" s="104">
        <f t="shared" si="0"/>
        <v>0</v>
      </c>
    </row>
    <row r="41" spans="1:6" ht="84.75" customHeight="1" hidden="1">
      <c r="A41" s="53" t="s">
        <v>114</v>
      </c>
      <c r="B41" s="47" t="s">
        <v>115</v>
      </c>
      <c r="C41" s="113"/>
      <c r="D41" s="113"/>
      <c r="E41" s="150" t="e">
        <f t="shared" si="1"/>
        <v>#DIV/0!</v>
      </c>
      <c r="F41" s="110">
        <f t="shared" si="0"/>
        <v>0</v>
      </c>
    </row>
    <row r="42" spans="1:6" ht="72">
      <c r="A42" s="49" t="s">
        <v>46</v>
      </c>
      <c r="B42" s="49" t="s">
        <v>47</v>
      </c>
      <c r="C42" s="103">
        <v>166.63</v>
      </c>
      <c r="D42" s="103">
        <v>166.63</v>
      </c>
      <c r="E42" s="145">
        <f t="shared" si="1"/>
        <v>1</v>
      </c>
      <c r="F42" s="104">
        <f t="shared" si="0"/>
        <v>0</v>
      </c>
    </row>
    <row r="43" spans="1:6" ht="15">
      <c r="A43" s="161" t="s">
        <v>48</v>
      </c>
      <c r="B43" s="162"/>
      <c r="C43" s="117">
        <f>SUM(C34,C10)</f>
        <v>18685.61028</v>
      </c>
      <c r="D43" s="117">
        <f>SUM(D34,D10)</f>
        <v>18684.33864</v>
      </c>
      <c r="E43" s="152">
        <f t="shared" si="1"/>
        <v>0.9999319454927645</v>
      </c>
      <c r="F43" s="102">
        <f t="shared" si="0"/>
        <v>-1.2716399999990244</v>
      </c>
    </row>
    <row r="44" spans="1:6" ht="12.75">
      <c r="A44" s="54"/>
      <c r="B44" s="54"/>
      <c r="C44" s="54"/>
      <c r="D44" s="54"/>
      <c r="E44" s="54"/>
      <c r="F44" s="54"/>
    </row>
    <row r="45" spans="1:6" ht="12.75">
      <c r="A45" s="54"/>
      <c r="B45" s="54"/>
      <c r="C45" s="54"/>
      <c r="D45" s="54"/>
      <c r="E45" s="54"/>
      <c r="F45" s="54"/>
    </row>
    <row r="46" spans="1:6" ht="12.75">
      <c r="A46" s="54"/>
      <c r="B46" s="54"/>
      <c r="C46" s="54"/>
      <c r="D46" s="54"/>
      <c r="E46" s="54"/>
      <c r="F46" s="54"/>
    </row>
  </sheetData>
  <sheetProtection/>
  <mergeCells count="7">
    <mergeCell ref="A43:B43"/>
    <mergeCell ref="A6:F6"/>
    <mergeCell ref="A7:F7"/>
    <mergeCell ref="E1:F1"/>
    <mergeCell ref="A2:F2"/>
    <mergeCell ref="B3:F3"/>
    <mergeCell ref="C4:F4"/>
  </mergeCells>
  <printOptions/>
  <pageMargins left="0.98" right="0.75" top="0.22" bottom="0.32" header="0.16" footer="0.23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8515625" style="3" customWidth="1"/>
    <col min="2" max="2" width="5.28125" style="3" customWidth="1"/>
    <col min="3" max="3" width="9.57421875" style="3" customWidth="1"/>
    <col min="4" max="4" width="5.8515625" style="3" customWidth="1"/>
    <col min="5" max="5" width="63.140625" style="3" customWidth="1"/>
    <col min="6" max="6" width="14.28125" style="3" customWidth="1"/>
    <col min="7" max="7" width="12.7109375" style="3" customWidth="1"/>
    <col min="8" max="8" width="12.00390625" style="3" customWidth="1"/>
    <col min="9" max="9" width="13.28125" style="3" customWidth="1"/>
    <col min="10" max="16384" width="9.140625" style="3" customWidth="1"/>
  </cols>
  <sheetData>
    <row r="1" spans="1:9" ht="12.75" customHeight="1">
      <c r="A1" s="170"/>
      <c r="B1" s="170"/>
      <c r="C1" s="170"/>
      <c r="D1" s="170"/>
      <c r="E1" s="171" t="s">
        <v>246</v>
      </c>
      <c r="F1" s="171"/>
      <c r="G1" s="171"/>
      <c r="H1" s="171"/>
      <c r="I1" s="171"/>
    </row>
    <row r="2" spans="1:9" ht="14.25" customHeight="1">
      <c r="A2" s="172"/>
      <c r="B2" s="172"/>
      <c r="C2" s="172"/>
      <c r="D2" s="172"/>
      <c r="E2" s="173" t="s">
        <v>49</v>
      </c>
      <c r="F2" s="173"/>
      <c r="G2" s="173"/>
      <c r="H2" s="173"/>
      <c r="I2" s="173"/>
    </row>
    <row r="3" spans="1:9" ht="14.25" customHeight="1">
      <c r="A3" s="172"/>
      <c r="B3" s="174"/>
      <c r="C3" s="174"/>
      <c r="D3" s="174"/>
      <c r="E3" s="173" t="s">
        <v>236</v>
      </c>
      <c r="F3" s="173"/>
      <c r="G3" s="173"/>
      <c r="H3" s="173"/>
      <c r="I3" s="173"/>
    </row>
    <row r="4" spans="1:6" ht="15">
      <c r="A4" s="64"/>
      <c r="B4" s="64"/>
      <c r="C4" s="64"/>
      <c r="D4" s="64"/>
      <c r="E4" s="64"/>
      <c r="F4" s="64"/>
    </row>
    <row r="5" spans="1:10" ht="16.5">
      <c r="A5" s="168" t="s">
        <v>118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9" ht="15.75">
      <c r="A6" s="169" t="s">
        <v>237</v>
      </c>
      <c r="B6" s="169"/>
      <c r="C6" s="169"/>
      <c r="D6" s="169"/>
      <c r="E6" s="169"/>
      <c r="F6" s="169"/>
      <c r="G6" s="169"/>
      <c r="H6" s="169"/>
      <c r="I6" s="169"/>
    </row>
    <row r="7" spans="1:10" ht="16.5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8" spans="1:5" ht="12.75" customHeight="1">
      <c r="A8" s="55"/>
      <c r="B8" s="55"/>
      <c r="C8" s="55"/>
      <c r="D8" s="55"/>
      <c r="E8" s="55"/>
    </row>
    <row r="9" spans="5:9" ht="12.75">
      <c r="E9" s="56"/>
      <c r="F9" s="56"/>
      <c r="I9" s="56" t="s">
        <v>3</v>
      </c>
    </row>
    <row r="10" spans="1:9" ht="60.75" customHeight="1">
      <c r="A10" s="65" t="s">
        <v>134</v>
      </c>
      <c r="B10" s="66" t="s">
        <v>50</v>
      </c>
      <c r="C10" s="65" t="s">
        <v>51</v>
      </c>
      <c r="D10" s="65" t="s">
        <v>52</v>
      </c>
      <c r="E10" s="65" t="s">
        <v>53</v>
      </c>
      <c r="F10" s="60" t="s">
        <v>229</v>
      </c>
      <c r="G10" s="61" t="s">
        <v>231</v>
      </c>
      <c r="H10" s="61" t="s">
        <v>54</v>
      </c>
      <c r="I10" s="61" t="s">
        <v>198</v>
      </c>
    </row>
    <row r="11" spans="1:9" ht="15.75">
      <c r="A11" s="68" t="s">
        <v>55</v>
      </c>
      <c r="B11" s="69"/>
      <c r="C11" s="57"/>
      <c r="D11" s="57"/>
      <c r="E11" s="67" t="s">
        <v>56</v>
      </c>
      <c r="F11" s="118">
        <f>SUM(F17+F26+F32+F12)+F29</f>
        <v>4049.40508</v>
      </c>
      <c r="G11" s="118">
        <f>SUM(G17+G26+G32+G12)+G29</f>
        <v>4049.41408</v>
      </c>
      <c r="H11" s="135">
        <f>G11/F11</f>
        <v>1.0000022225487009</v>
      </c>
      <c r="I11" s="118">
        <f>G11-F11</f>
        <v>0.009000000000014552</v>
      </c>
    </row>
    <row r="12" spans="1:9" s="71" customFormat="1" ht="39.75" customHeight="1">
      <c r="A12" s="45" t="s">
        <v>55</v>
      </c>
      <c r="B12" s="45" t="s">
        <v>64</v>
      </c>
      <c r="C12" s="45"/>
      <c r="D12" s="45"/>
      <c r="E12" s="70" t="s">
        <v>135</v>
      </c>
      <c r="F12" s="119">
        <f>F13+F15</f>
        <v>17.4</v>
      </c>
      <c r="G12" s="119">
        <f>G13+G15</f>
        <v>17.4</v>
      </c>
      <c r="H12" s="136">
        <f aca="true" t="shared" si="0" ref="H12:H76">G12/F12</f>
        <v>1</v>
      </c>
      <c r="I12" s="119">
        <f aca="true" t="shared" si="1" ref="I12:I87">G12-F12</f>
        <v>0</v>
      </c>
    </row>
    <row r="13" spans="1:9" s="73" customFormat="1" ht="76.5">
      <c r="A13" s="46" t="s">
        <v>55</v>
      </c>
      <c r="B13" s="46" t="s">
        <v>64</v>
      </c>
      <c r="C13" s="46" t="s">
        <v>137</v>
      </c>
      <c r="D13" s="46"/>
      <c r="E13" s="72" t="s">
        <v>136</v>
      </c>
      <c r="F13" s="120">
        <f>F14</f>
        <v>1.8</v>
      </c>
      <c r="G13" s="120">
        <f>G14</f>
        <v>1.8</v>
      </c>
      <c r="H13" s="137">
        <f t="shared" si="0"/>
        <v>1</v>
      </c>
      <c r="I13" s="120">
        <f t="shared" si="1"/>
        <v>0</v>
      </c>
    </row>
    <row r="14" spans="1:9" s="73" customFormat="1" ht="51" customHeight="1">
      <c r="A14" s="75" t="s">
        <v>55</v>
      </c>
      <c r="B14" s="75" t="s">
        <v>64</v>
      </c>
      <c r="C14" s="75" t="s">
        <v>137</v>
      </c>
      <c r="D14" s="75" t="s">
        <v>139</v>
      </c>
      <c r="E14" s="74" t="s">
        <v>138</v>
      </c>
      <c r="F14" s="121">
        <v>1.8</v>
      </c>
      <c r="G14" s="121">
        <v>1.8</v>
      </c>
      <c r="H14" s="138">
        <f t="shared" si="0"/>
        <v>1</v>
      </c>
      <c r="I14" s="121">
        <f t="shared" si="1"/>
        <v>0</v>
      </c>
    </row>
    <row r="15" spans="1:9" s="73" customFormat="1" ht="66.75" customHeight="1">
      <c r="A15" s="46" t="s">
        <v>55</v>
      </c>
      <c r="B15" s="46" t="s">
        <v>64</v>
      </c>
      <c r="C15" s="46" t="s">
        <v>141</v>
      </c>
      <c r="D15" s="46"/>
      <c r="E15" s="72" t="s">
        <v>140</v>
      </c>
      <c r="F15" s="120">
        <f>F16</f>
        <v>15.6</v>
      </c>
      <c r="G15" s="120">
        <f>G16</f>
        <v>15.6</v>
      </c>
      <c r="H15" s="137">
        <f t="shared" si="0"/>
        <v>1</v>
      </c>
      <c r="I15" s="120">
        <f t="shared" si="1"/>
        <v>0</v>
      </c>
    </row>
    <row r="16" spans="1:9" s="73" customFormat="1" ht="51" customHeight="1">
      <c r="A16" s="75" t="s">
        <v>55</v>
      </c>
      <c r="B16" s="75" t="s">
        <v>64</v>
      </c>
      <c r="C16" s="75" t="s">
        <v>141</v>
      </c>
      <c r="D16" s="75" t="s">
        <v>139</v>
      </c>
      <c r="E16" s="74" t="s">
        <v>138</v>
      </c>
      <c r="F16" s="121">
        <v>15.6</v>
      </c>
      <c r="G16" s="121">
        <v>15.6</v>
      </c>
      <c r="H16" s="138">
        <f t="shared" si="0"/>
        <v>1</v>
      </c>
      <c r="I16" s="121">
        <f t="shared" si="1"/>
        <v>0</v>
      </c>
    </row>
    <row r="17" spans="1:9" s="73" customFormat="1" ht="38.25" customHeight="1">
      <c r="A17" s="45" t="s">
        <v>55</v>
      </c>
      <c r="B17" s="45" t="s">
        <v>59</v>
      </c>
      <c r="C17" s="45"/>
      <c r="D17" s="45"/>
      <c r="E17" s="70" t="s">
        <v>60</v>
      </c>
      <c r="F17" s="119">
        <f>F18+F22+F24</f>
        <v>3344.01408</v>
      </c>
      <c r="G17" s="119">
        <f>G18+G22+G24</f>
        <v>3344.01408</v>
      </c>
      <c r="H17" s="136">
        <f t="shared" si="0"/>
        <v>1</v>
      </c>
      <c r="I17" s="119">
        <f t="shared" si="1"/>
        <v>0</v>
      </c>
    </row>
    <row r="18" spans="1:9" s="76" customFormat="1" ht="63.75">
      <c r="A18" s="46" t="s">
        <v>55</v>
      </c>
      <c r="B18" s="46" t="s">
        <v>59</v>
      </c>
      <c r="C18" s="46" t="s">
        <v>143</v>
      </c>
      <c r="D18" s="46"/>
      <c r="E18" s="72" t="s">
        <v>142</v>
      </c>
      <c r="F18" s="120">
        <f>F19+F20+F21</f>
        <v>2303.19564</v>
      </c>
      <c r="G18" s="120">
        <f>G19+G20+G21</f>
        <v>2303.19564</v>
      </c>
      <c r="H18" s="137">
        <f t="shared" si="0"/>
        <v>1</v>
      </c>
      <c r="I18" s="120">
        <f t="shared" si="1"/>
        <v>0</v>
      </c>
    </row>
    <row r="19" spans="1:9" s="76" customFormat="1" ht="51">
      <c r="A19" s="75" t="s">
        <v>55</v>
      </c>
      <c r="B19" s="75" t="s">
        <v>59</v>
      </c>
      <c r="C19" s="75" t="s">
        <v>143</v>
      </c>
      <c r="D19" s="75" t="s">
        <v>139</v>
      </c>
      <c r="E19" s="74" t="s">
        <v>138</v>
      </c>
      <c r="F19" s="121">
        <v>1491.09485</v>
      </c>
      <c r="G19" s="121">
        <v>1491.09485</v>
      </c>
      <c r="H19" s="138">
        <f t="shared" si="0"/>
        <v>1</v>
      </c>
      <c r="I19" s="121">
        <f t="shared" si="1"/>
        <v>0</v>
      </c>
    </row>
    <row r="20" spans="1:9" s="78" customFormat="1" ht="25.5">
      <c r="A20" s="75" t="s">
        <v>55</v>
      </c>
      <c r="B20" s="77" t="s">
        <v>59</v>
      </c>
      <c r="C20" s="75" t="s">
        <v>143</v>
      </c>
      <c r="D20" s="75" t="s">
        <v>145</v>
      </c>
      <c r="E20" s="74" t="s">
        <v>144</v>
      </c>
      <c r="F20" s="121">
        <v>715.77424</v>
      </c>
      <c r="G20" s="121">
        <v>715.77424</v>
      </c>
      <c r="H20" s="138">
        <f t="shared" si="0"/>
        <v>1</v>
      </c>
      <c r="I20" s="121">
        <f t="shared" si="1"/>
        <v>0</v>
      </c>
    </row>
    <row r="21" spans="1:9" s="76" customFormat="1" ht="12.75" customHeight="1">
      <c r="A21" s="75" t="s">
        <v>55</v>
      </c>
      <c r="B21" s="77" t="s">
        <v>59</v>
      </c>
      <c r="C21" s="75" t="s">
        <v>143</v>
      </c>
      <c r="D21" s="75" t="s">
        <v>147</v>
      </c>
      <c r="E21" s="74" t="s">
        <v>146</v>
      </c>
      <c r="F21" s="121">
        <v>96.32655</v>
      </c>
      <c r="G21" s="121">
        <v>96.32655</v>
      </c>
      <c r="H21" s="138">
        <f t="shared" si="0"/>
        <v>1</v>
      </c>
      <c r="I21" s="121">
        <f t="shared" si="1"/>
        <v>0</v>
      </c>
    </row>
    <row r="22" spans="1:9" s="76" customFormat="1" ht="15" customHeight="1">
      <c r="A22" s="46" t="s">
        <v>55</v>
      </c>
      <c r="B22" s="46" t="s">
        <v>59</v>
      </c>
      <c r="C22" s="46" t="s">
        <v>149</v>
      </c>
      <c r="D22" s="46"/>
      <c r="E22" s="72" t="s">
        <v>148</v>
      </c>
      <c r="F22" s="120">
        <f>F23</f>
        <v>481.95344</v>
      </c>
      <c r="G22" s="120">
        <f>G23</f>
        <v>481.95344</v>
      </c>
      <c r="H22" s="137">
        <f t="shared" si="0"/>
        <v>1</v>
      </c>
      <c r="I22" s="120">
        <f t="shared" si="1"/>
        <v>0</v>
      </c>
    </row>
    <row r="23" spans="1:9" s="78" customFormat="1" ht="51">
      <c r="A23" s="75" t="s">
        <v>55</v>
      </c>
      <c r="B23" s="75" t="s">
        <v>59</v>
      </c>
      <c r="C23" s="75" t="s">
        <v>149</v>
      </c>
      <c r="D23" s="75" t="s">
        <v>139</v>
      </c>
      <c r="E23" s="74" t="s">
        <v>138</v>
      </c>
      <c r="F23" s="121">
        <v>481.95344</v>
      </c>
      <c r="G23" s="121">
        <v>481.95344</v>
      </c>
      <c r="H23" s="138">
        <f t="shared" si="0"/>
        <v>1</v>
      </c>
      <c r="I23" s="121">
        <f t="shared" si="1"/>
        <v>0</v>
      </c>
    </row>
    <row r="24" spans="1:9" s="76" customFormat="1" ht="54" customHeight="1">
      <c r="A24" s="46" t="s">
        <v>55</v>
      </c>
      <c r="B24" s="46" t="s">
        <v>59</v>
      </c>
      <c r="C24" s="46" t="s">
        <v>151</v>
      </c>
      <c r="D24" s="46"/>
      <c r="E24" s="72" t="s">
        <v>150</v>
      </c>
      <c r="F24" s="120">
        <f>F25</f>
        <v>558.865</v>
      </c>
      <c r="G24" s="120">
        <f>G25</f>
        <v>558.865</v>
      </c>
      <c r="H24" s="137">
        <f t="shared" si="0"/>
        <v>1</v>
      </c>
      <c r="I24" s="120">
        <f t="shared" si="1"/>
        <v>0</v>
      </c>
    </row>
    <row r="25" spans="1:9" s="76" customFormat="1" ht="16.5" customHeight="1">
      <c r="A25" s="75" t="s">
        <v>55</v>
      </c>
      <c r="B25" s="75" t="s">
        <v>59</v>
      </c>
      <c r="C25" s="75" t="s">
        <v>151</v>
      </c>
      <c r="D25" s="75" t="s">
        <v>153</v>
      </c>
      <c r="E25" s="74" t="s">
        <v>152</v>
      </c>
      <c r="F25" s="121">
        <v>558.865</v>
      </c>
      <c r="G25" s="121">
        <v>558.865</v>
      </c>
      <c r="H25" s="138">
        <f t="shared" si="0"/>
        <v>1</v>
      </c>
      <c r="I25" s="121">
        <f t="shared" si="1"/>
        <v>0</v>
      </c>
    </row>
    <row r="26" spans="1:9" s="78" customFormat="1" ht="26.25" customHeight="1">
      <c r="A26" s="45" t="s">
        <v>55</v>
      </c>
      <c r="B26" s="45" t="s">
        <v>61</v>
      </c>
      <c r="C26" s="45"/>
      <c r="D26" s="45"/>
      <c r="E26" s="58" t="s">
        <v>62</v>
      </c>
      <c r="F26" s="119">
        <f>F27</f>
        <v>131</v>
      </c>
      <c r="G26" s="119">
        <f>G27</f>
        <v>131</v>
      </c>
      <c r="H26" s="136">
        <f t="shared" si="0"/>
        <v>1</v>
      </c>
      <c r="I26" s="119">
        <f t="shared" si="1"/>
        <v>0</v>
      </c>
    </row>
    <row r="27" spans="1:9" s="76" customFormat="1" ht="15" customHeight="1">
      <c r="A27" s="46" t="s">
        <v>55</v>
      </c>
      <c r="B27" s="46" t="s">
        <v>61</v>
      </c>
      <c r="C27" s="46" t="s">
        <v>155</v>
      </c>
      <c r="D27" s="46"/>
      <c r="E27" s="79" t="s">
        <v>154</v>
      </c>
      <c r="F27" s="120">
        <f>F28</f>
        <v>131</v>
      </c>
      <c r="G27" s="120">
        <f>G28</f>
        <v>131</v>
      </c>
      <c r="H27" s="137">
        <f t="shared" si="0"/>
        <v>1</v>
      </c>
      <c r="I27" s="120">
        <f t="shared" si="1"/>
        <v>0</v>
      </c>
    </row>
    <row r="28" spans="1:9" s="76" customFormat="1" ht="15" customHeight="1">
      <c r="A28" s="75" t="s">
        <v>55</v>
      </c>
      <c r="B28" s="75" t="s">
        <v>61</v>
      </c>
      <c r="C28" s="75" t="s">
        <v>155</v>
      </c>
      <c r="D28" s="75" t="s">
        <v>157</v>
      </c>
      <c r="E28" s="74" t="s">
        <v>156</v>
      </c>
      <c r="F28" s="121">
        <v>131</v>
      </c>
      <c r="G28" s="121">
        <v>131</v>
      </c>
      <c r="H28" s="138">
        <f t="shared" si="0"/>
        <v>1</v>
      </c>
      <c r="I28" s="121">
        <f t="shared" si="1"/>
        <v>0</v>
      </c>
    </row>
    <row r="29" spans="1:9" s="91" customFormat="1" ht="15" customHeight="1">
      <c r="A29" s="45" t="s">
        <v>55</v>
      </c>
      <c r="B29" s="45" t="s">
        <v>203</v>
      </c>
      <c r="C29" s="45"/>
      <c r="D29" s="45"/>
      <c r="E29" s="93" t="s">
        <v>209</v>
      </c>
      <c r="F29" s="119">
        <f>F30</f>
        <v>500</v>
      </c>
      <c r="G29" s="119">
        <f>G30</f>
        <v>500</v>
      </c>
      <c r="H29" s="136">
        <f t="shared" si="0"/>
        <v>1</v>
      </c>
      <c r="I29" s="119">
        <f t="shared" si="1"/>
        <v>0</v>
      </c>
    </row>
    <row r="30" spans="1:9" s="73" customFormat="1" ht="59.25" customHeight="1">
      <c r="A30" s="46" t="s">
        <v>55</v>
      </c>
      <c r="B30" s="46" t="s">
        <v>203</v>
      </c>
      <c r="C30" s="46" t="s">
        <v>204</v>
      </c>
      <c r="D30" s="46"/>
      <c r="E30" s="79" t="s">
        <v>210</v>
      </c>
      <c r="F30" s="120">
        <f>F31</f>
        <v>500</v>
      </c>
      <c r="G30" s="120">
        <f>G31</f>
        <v>500</v>
      </c>
      <c r="H30" s="137">
        <f t="shared" si="0"/>
        <v>1</v>
      </c>
      <c r="I30" s="120">
        <f t="shared" si="1"/>
        <v>0</v>
      </c>
    </row>
    <row r="31" spans="1:9" s="76" customFormat="1" ht="27.75" customHeight="1">
      <c r="A31" s="75" t="s">
        <v>55</v>
      </c>
      <c r="B31" s="75" t="s">
        <v>203</v>
      </c>
      <c r="C31" s="75" t="s">
        <v>204</v>
      </c>
      <c r="D31" s="75" t="s">
        <v>145</v>
      </c>
      <c r="E31" s="74" t="s">
        <v>144</v>
      </c>
      <c r="F31" s="121">
        <v>500</v>
      </c>
      <c r="G31" s="121">
        <v>500</v>
      </c>
      <c r="H31" s="138">
        <f t="shared" si="0"/>
        <v>1</v>
      </c>
      <c r="I31" s="121">
        <f t="shared" si="1"/>
        <v>0</v>
      </c>
    </row>
    <row r="32" spans="1:9" s="76" customFormat="1" ht="19.5" customHeight="1">
      <c r="A32" s="45" t="s">
        <v>55</v>
      </c>
      <c r="B32" s="45" t="s">
        <v>119</v>
      </c>
      <c r="C32" s="45"/>
      <c r="D32" s="45"/>
      <c r="E32" s="70" t="s">
        <v>120</v>
      </c>
      <c r="F32" s="119">
        <f>F33+F35</f>
        <v>56.991</v>
      </c>
      <c r="G32" s="119">
        <f>G33+5</f>
        <v>57</v>
      </c>
      <c r="H32" s="136">
        <f t="shared" si="0"/>
        <v>1.0001579196715271</v>
      </c>
      <c r="I32" s="119">
        <f t="shared" si="1"/>
        <v>0.009000000000000341</v>
      </c>
    </row>
    <row r="33" spans="1:9" s="76" customFormat="1" ht="63.75" customHeight="1">
      <c r="A33" s="81" t="s">
        <v>55</v>
      </c>
      <c r="B33" s="81" t="s">
        <v>119</v>
      </c>
      <c r="C33" s="81" t="s">
        <v>159</v>
      </c>
      <c r="D33" s="81"/>
      <c r="E33" s="80" t="s">
        <v>158</v>
      </c>
      <c r="F33" s="122">
        <f>F34</f>
        <v>52</v>
      </c>
      <c r="G33" s="122">
        <f>G34</f>
        <v>52</v>
      </c>
      <c r="H33" s="139">
        <f t="shared" si="0"/>
        <v>1</v>
      </c>
      <c r="I33" s="122">
        <f t="shared" si="1"/>
        <v>0</v>
      </c>
    </row>
    <row r="34" spans="1:9" s="76" customFormat="1" ht="24.75" customHeight="1">
      <c r="A34" s="75" t="s">
        <v>55</v>
      </c>
      <c r="B34" s="75" t="s">
        <v>119</v>
      </c>
      <c r="C34" s="75" t="s">
        <v>159</v>
      </c>
      <c r="D34" s="75" t="s">
        <v>145</v>
      </c>
      <c r="E34" s="74" t="s">
        <v>144</v>
      </c>
      <c r="F34" s="123">
        <v>52</v>
      </c>
      <c r="G34" s="121">
        <v>52</v>
      </c>
      <c r="H34" s="138">
        <f t="shared" si="0"/>
        <v>1</v>
      </c>
      <c r="I34" s="121">
        <f t="shared" si="1"/>
        <v>0</v>
      </c>
    </row>
    <row r="35" spans="1:9" s="91" customFormat="1" ht="54.75" customHeight="1">
      <c r="A35" s="81" t="s">
        <v>55</v>
      </c>
      <c r="B35" s="81" t="s">
        <v>119</v>
      </c>
      <c r="C35" s="81" t="s">
        <v>199</v>
      </c>
      <c r="D35" s="81"/>
      <c r="E35" s="80" t="s">
        <v>219</v>
      </c>
      <c r="F35" s="125">
        <f>F36</f>
        <v>4.991</v>
      </c>
      <c r="G35" s="120">
        <f>G36</f>
        <v>4.99074</v>
      </c>
      <c r="H35" s="137">
        <f t="shared" si="0"/>
        <v>0.9999479062312162</v>
      </c>
      <c r="I35" s="120">
        <f t="shared" si="1"/>
        <v>-0.00025999999999992696</v>
      </c>
    </row>
    <row r="36" spans="1:9" s="76" customFormat="1" ht="24.75" customHeight="1">
      <c r="A36" s="75" t="s">
        <v>55</v>
      </c>
      <c r="B36" s="75" t="s">
        <v>119</v>
      </c>
      <c r="C36" s="75" t="s">
        <v>199</v>
      </c>
      <c r="D36" s="75" t="s">
        <v>145</v>
      </c>
      <c r="E36" s="74" t="s">
        <v>144</v>
      </c>
      <c r="F36" s="123">
        <v>4.991</v>
      </c>
      <c r="G36" s="121">
        <v>4.99074</v>
      </c>
      <c r="H36" s="138">
        <f t="shared" si="0"/>
        <v>0.9999479062312162</v>
      </c>
      <c r="I36" s="121">
        <f t="shared" si="1"/>
        <v>-0.00025999999999992696</v>
      </c>
    </row>
    <row r="37" spans="1:9" s="76" customFormat="1" ht="14.25" customHeight="1">
      <c r="A37" s="57" t="s">
        <v>57</v>
      </c>
      <c r="B37" s="83"/>
      <c r="C37" s="83"/>
      <c r="D37" s="83"/>
      <c r="E37" s="82" t="s">
        <v>63</v>
      </c>
      <c r="F37" s="124">
        <f>SUM(F38)</f>
        <v>166.63</v>
      </c>
      <c r="G37" s="124">
        <f>SUM(G38)</f>
        <v>166.63</v>
      </c>
      <c r="H37" s="140">
        <f t="shared" si="0"/>
        <v>1</v>
      </c>
      <c r="I37" s="124">
        <f t="shared" si="1"/>
        <v>0</v>
      </c>
    </row>
    <row r="38" spans="1:9" s="76" customFormat="1" ht="17.25" customHeight="1">
      <c r="A38" s="45" t="s">
        <v>57</v>
      </c>
      <c r="B38" s="45" t="s">
        <v>64</v>
      </c>
      <c r="C38" s="45"/>
      <c r="D38" s="45"/>
      <c r="E38" s="70" t="s">
        <v>65</v>
      </c>
      <c r="F38" s="119">
        <f>SUM(F39)</f>
        <v>166.63</v>
      </c>
      <c r="G38" s="119">
        <f>SUM(G39)</f>
        <v>166.63</v>
      </c>
      <c r="H38" s="136">
        <f t="shared" si="0"/>
        <v>1</v>
      </c>
      <c r="I38" s="119">
        <f t="shared" si="1"/>
        <v>0</v>
      </c>
    </row>
    <row r="39" spans="1:9" s="76" customFormat="1" ht="62.25" customHeight="1">
      <c r="A39" s="46" t="s">
        <v>57</v>
      </c>
      <c r="B39" s="46" t="s">
        <v>64</v>
      </c>
      <c r="C39" s="46" t="s">
        <v>161</v>
      </c>
      <c r="D39" s="46"/>
      <c r="E39" s="84" t="s">
        <v>160</v>
      </c>
      <c r="F39" s="125">
        <f>F40+F41</f>
        <v>166.63</v>
      </c>
      <c r="G39" s="125">
        <f>G40+G41</f>
        <v>166.63</v>
      </c>
      <c r="H39" s="141">
        <f t="shared" si="0"/>
        <v>1</v>
      </c>
      <c r="I39" s="125">
        <f t="shared" si="1"/>
        <v>0</v>
      </c>
    </row>
    <row r="40" spans="1:9" s="73" customFormat="1" ht="51">
      <c r="A40" s="75" t="s">
        <v>57</v>
      </c>
      <c r="B40" s="75" t="s">
        <v>64</v>
      </c>
      <c r="C40" s="75" t="s">
        <v>161</v>
      </c>
      <c r="D40" s="75" t="s">
        <v>139</v>
      </c>
      <c r="E40" s="74" t="s">
        <v>138</v>
      </c>
      <c r="F40" s="123">
        <v>139.7</v>
      </c>
      <c r="G40" s="121">
        <v>139.7</v>
      </c>
      <c r="H40" s="138">
        <f t="shared" si="0"/>
        <v>1</v>
      </c>
      <c r="I40" s="121">
        <f t="shared" si="1"/>
        <v>0</v>
      </c>
    </row>
    <row r="41" spans="1:9" s="78" customFormat="1" ht="25.5">
      <c r="A41" s="75" t="s">
        <v>57</v>
      </c>
      <c r="B41" s="75" t="s">
        <v>64</v>
      </c>
      <c r="C41" s="75" t="s">
        <v>161</v>
      </c>
      <c r="D41" s="75" t="s">
        <v>145</v>
      </c>
      <c r="E41" s="74" t="s">
        <v>144</v>
      </c>
      <c r="F41" s="123">
        <v>26.93</v>
      </c>
      <c r="G41" s="121">
        <v>26.93</v>
      </c>
      <c r="H41" s="138">
        <f t="shared" si="0"/>
        <v>1</v>
      </c>
      <c r="I41" s="121">
        <f t="shared" si="1"/>
        <v>0</v>
      </c>
    </row>
    <row r="42" spans="1:9" s="76" customFormat="1" ht="32.25" customHeight="1">
      <c r="A42" s="57" t="s">
        <v>64</v>
      </c>
      <c r="B42" s="83"/>
      <c r="C42" s="83"/>
      <c r="D42" s="83"/>
      <c r="E42" s="82" t="s">
        <v>66</v>
      </c>
      <c r="F42" s="126">
        <f>SUM(F43)</f>
        <v>179.099</v>
      </c>
      <c r="G42" s="126">
        <f>SUM(G43)</f>
        <v>179.099</v>
      </c>
      <c r="H42" s="142">
        <f t="shared" si="0"/>
        <v>1</v>
      </c>
      <c r="I42" s="126">
        <f t="shared" si="1"/>
        <v>0</v>
      </c>
    </row>
    <row r="43" spans="1:9" s="76" customFormat="1" ht="15.75" customHeight="1">
      <c r="A43" s="45" t="s">
        <v>64</v>
      </c>
      <c r="B43" s="45" t="s">
        <v>72</v>
      </c>
      <c r="C43" s="45"/>
      <c r="D43" s="45"/>
      <c r="E43" s="58" t="s">
        <v>211</v>
      </c>
      <c r="F43" s="119">
        <f>F44</f>
        <v>179.099</v>
      </c>
      <c r="G43" s="119">
        <f>G44</f>
        <v>179.099</v>
      </c>
      <c r="H43" s="136">
        <f t="shared" si="0"/>
        <v>1</v>
      </c>
      <c r="I43" s="119">
        <f t="shared" si="1"/>
        <v>0</v>
      </c>
    </row>
    <row r="44" spans="1:9" s="76" customFormat="1" ht="65.25" customHeight="1">
      <c r="A44" s="46" t="s">
        <v>64</v>
      </c>
      <c r="B44" s="46" t="s">
        <v>72</v>
      </c>
      <c r="C44" s="46" t="s">
        <v>163</v>
      </c>
      <c r="D44" s="46"/>
      <c r="E44" s="72" t="s">
        <v>162</v>
      </c>
      <c r="F44" s="125">
        <f>F45</f>
        <v>179.099</v>
      </c>
      <c r="G44" s="125">
        <f>G45</f>
        <v>179.099</v>
      </c>
      <c r="H44" s="141">
        <f t="shared" si="0"/>
        <v>1</v>
      </c>
      <c r="I44" s="125">
        <f t="shared" si="1"/>
        <v>0</v>
      </c>
    </row>
    <row r="45" spans="1:9" s="76" customFormat="1" ht="26.25" customHeight="1">
      <c r="A45" s="75" t="s">
        <v>64</v>
      </c>
      <c r="B45" s="75" t="s">
        <v>72</v>
      </c>
      <c r="C45" s="75" t="s">
        <v>163</v>
      </c>
      <c r="D45" s="75" t="s">
        <v>145</v>
      </c>
      <c r="E45" s="74" t="s">
        <v>144</v>
      </c>
      <c r="F45" s="123">
        <v>179.099</v>
      </c>
      <c r="G45" s="121">
        <v>179.099</v>
      </c>
      <c r="H45" s="138">
        <f t="shared" si="0"/>
        <v>1</v>
      </c>
      <c r="I45" s="121">
        <f t="shared" si="1"/>
        <v>0</v>
      </c>
    </row>
    <row r="46" spans="1:9" s="76" customFormat="1" ht="15.75">
      <c r="A46" s="57" t="s">
        <v>59</v>
      </c>
      <c r="B46" s="57"/>
      <c r="C46" s="57"/>
      <c r="D46" s="57"/>
      <c r="E46" s="85" t="s">
        <v>131</v>
      </c>
      <c r="F46" s="126">
        <f>F47+F50</f>
        <v>3477.7</v>
      </c>
      <c r="G46" s="126">
        <f>G47+G50</f>
        <v>3477.69944</v>
      </c>
      <c r="H46" s="142">
        <f t="shared" si="0"/>
        <v>0.9999998389740345</v>
      </c>
      <c r="I46" s="126">
        <f t="shared" si="1"/>
        <v>-0.000559999999950378</v>
      </c>
    </row>
    <row r="47" spans="1:9" s="78" customFormat="1" ht="12.75">
      <c r="A47" s="45" t="s">
        <v>59</v>
      </c>
      <c r="B47" s="45" t="s">
        <v>127</v>
      </c>
      <c r="C47" s="45"/>
      <c r="D47" s="45"/>
      <c r="E47" s="58" t="s">
        <v>130</v>
      </c>
      <c r="F47" s="119">
        <f>F48</f>
        <v>3477.7</v>
      </c>
      <c r="G47" s="119">
        <f>G48</f>
        <v>3477.69944</v>
      </c>
      <c r="H47" s="136">
        <f t="shared" si="0"/>
        <v>0.9999998389740345</v>
      </c>
      <c r="I47" s="119">
        <f t="shared" si="1"/>
        <v>-0.000559999999950378</v>
      </c>
    </row>
    <row r="48" spans="1:9" s="76" customFormat="1" ht="51" customHeight="1">
      <c r="A48" s="46" t="s">
        <v>59</v>
      </c>
      <c r="B48" s="46" t="s">
        <v>127</v>
      </c>
      <c r="C48" s="63" t="s">
        <v>165</v>
      </c>
      <c r="D48" s="46"/>
      <c r="E48" s="79" t="s">
        <v>164</v>
      </c>
      <c r="F48" s="125">
        <f>F49</f>
        <v>3477.7</v>
      </c>
      <c r="G48" s="125">
        <f>G49</f>
        <v>3477.69944</v>
      </c>
      <c r="H48" s="141">
        <f t="shared" si="0"/>
        <v>0.9999998389740345</v>
      </c>
      <c r="I48" s="125">
        <f t="shared" si="1"/>
        <v>-0.000559999999950378</v>
      </c>
    </row>
    <row r="49" spans="1:9" s="76" customFormat="1" ht="12.75" customHeight="1">
      <c r="A49" s="75" t="s">
        <v>59</v>
      </c>
      <c r="B49" s="75" t="s">
        <v>127</v>
      </c>
      <c r="C49" s="86" t="s">
        <v>165</v>
      </c>
      <c r="D49" s="75" t="s">
        <v>157</v>
      </c>
      <c r="E49" s="74" t="s">
        <v>156</v>
      </c>
      <c r="F49" s="123">
        <v>3477.7</v>
      </c>
      <c r="G49" s="123">
        <v>3477.69944</v>
      </c>
      <c r="H49" s="138">
        <f t="shared" si="0"/>
        <v>0.9999998389740345</v>
      </c>
      <c r="I49" s="121">
        <f t="shared" si="1"/>
        <v>-0.000559999999950378</v>
      </c>
    </row>
    <row r="50" spans="1:9" s="76" customFormat="1" ht="12.75" customHeight="1" hidden="1">
      <c r="A50" s="45" t="s">
        <v>59</v>
      </c>
      <c r="B50" s="45" t="s">
        <v>167</v>
      </c>
      <c r="C50" s="45"/>
      <c r="D50" s="45"/>
      <c r="E50" s="87" t="s">
        <v>166</v>
      </c>
      <c r="F50" s="119">
        <f>F51</f>
        <v>0</v>
      </c>
      <c r="G50" s="119">
        <f>G51</f>
        <v>0</v>
      </c>
      <c r="H50" s="136" t="e">
        <f t="shared" si="0"/>
        <v>#DIV/0!</v>
      </c>
      <c r="I50" s="119">
        <f t="shared" si="1"/>
        <v>0</v>
      </c>
    </row>
    <row r="51" spans="1:9" s="88" customFormat="1" ht="68.25" customHeight="1" hidden="1">
      <c r="A51" s="46" t="s">
        <v>59</v>
      </c>
      <c r="B51" s="46" t="s">
        <v>167</v>
      </c>
      <c r="C51" s="46" t="s">
        <v>169</v>
      </c>
      <c r="D51" s="46"/>
      <c r="E51" s="79" t="s">
        <v>168</v>
      </c>
      <c r="F51" s="125">
        <f>F52</f>
        <v>0</v>
      </c>
      <c r="G51" s="125">
        <f>G52</f>
        <v>0</v>
      </c>
      <c r="H51" s="141" t="e">
        <f t="shared" si="0"/>
        <v>#DIV/0!</v>
      </c>
      <c r="I51" s="125">
        <f t="shared" si="1"/>
        <v>0</v>
      </c>
    </row>
    <row r="52" spans="1:9" s="88" customFormat="1" ht="12.75" customHeight="1" hidden="1">
      <c r="A52" s="75" t="s">
        <v>59</v>
      </c>
      <c r="B52" s="75" t="s">
        <v>167</v>
      </c>
      <c r="C52" s="75" t="s">
        <v>169</v>
      </c>
      <c r="D52" s="75" t="s">
        <v>157</v>
      </c>
      <c r="E52" s="74" t="s">
        <v>156</v>
      </c>
      <c r="F52" s="123"/>
      <c r="G52" s="123"/>
      <c r="H52" s="143" t="e">
        <f t="shared" si="0"/>
        <v>#DIV/0!</v>
      </c>
      <c r="I52" s="123">
        <f t="shared" si="1"/>
        <v>0</v>
      </c>
    </row>
    <row r="53" spans="1:9" s="89" customFormat="1" ht="18.75" customHeight="1">
      <c r="A53" s="57" t="s">
        <v>67</v>
      </c>
      <c r="B53" s="83"/>
      <c r="C53" s="57"/>
      <c r="D53" s="57"/>
      <c r="E53" s="82" t="s">
        <v>68</v>
      </c>
      <c r="F53" s="126">
        <f>SUM(F62+F54+F57)</f>
        <v>12015.74832</v>
      </c>
      <c r="G53" s="126">
        <f>SUM(G62+G54+G57)</f>
        <v>12015.74832</v>
      </c>
      <c r="H53" s="142">
        <f t="shared" si="0"/>
        <v>1</v>
      </c>
      <c r="I53" s="126">
        <f t="shared" si="1"/>
        <v>0</v>
      </c>
    </row>
    <row r="54" spans="1:9" s="88" customFormat="1" ht="15.75" customHeight="1" hidden="1">
      <c r="A54" s="45" t="s">
        <v>67</v>
      </c>
      <c r="B54" s="45" t="s">
        <v>55</v>
      </c>
      <c r="C54" s="45"/>
      <c r="D54" s="45"/>
      <c r="E54" s="58" t="s">
        <v>69</v>
      </c>
      <c r="F54" s="119">
        <f>F55</f>
        <v>0</v>
      </c>
      <c r="G54" s="119">
        <f>G55</f>
        <v>0</v>
      </c>
      <c r="H54" s="136" t="e">
        <f t="shared" si="0"/>
        <v>#DIV/0!</v>
      </c>
      <c r="I54" s="119">
        <f t="shared" si="1"/>
        <v>0</v>
      </c>
    </row>
    <row r="55" spans="1:9" s="76" customFormat="1" ht="63.75" hidden="1">
      <c r="A55" s="46" t="s">
        <v>67</v>
      </c>
      <c r="B55" s="46" t="s">
        <v>55</v>
      </c>
      <c r="C55" s="46" t="s">
        <v>171</v>
      </c>
      <c r="D55" s="46"/>
      <c r="E55" s="79" t="s">
        <v>170</v>
      </c>
      <c r="F55" s="125">
        <f>F56</f>
        <v>0</v>
      </c>
      <c r="G55" s="125">
        <f>G56</f>
        <v>0</v>
      </c>
      <c r="H55" s="141" t="e">
        <f t="shared" si="0"/>
        <v>#DIV/0!</v>
      </c>
      <c r="I55" s="125">
        <f t="shared" si="1"/>
        <v>0</v>
      </c>
    </row>
    <row r="56" spans="1:9" s="76" customFormat="1" ht="12.75" hidden="1">
      <c r="A56" s="75" t="s">
        <v>67</v>
      </c>
      <c r="B56" s="75" t="s">
        <v>55</v>
      </c>
      <c r="C56" s="75" t="s">
        <v>171</v>
      </c>
      <c r="D56" s="75" t="s">
        <v>147</v>
      </c>
      <c r="E56" s="74" t="s">
        <v>146</v>
      </c>
      <c r="F56" s="123"/>
      <c r="G56" s="121"/>
      <c r="H56" s="138" t="e">
        <f t="shared" si="0"/>
        <v>#DIV/0!</v>
      </c>
      <c r="I56" s="121">
        <f t="shared" si="1"/>
        <v>0</v>
      </c>
    </row>
    <row r="57" spans="1:9" s="76" customFormat="1" ht="12.75">
      <c r="A57" s="45" t="s">
        <v>67</v>
      </c>
      <c r="B57" s="45" t="s">
        <v>57</v>
      </c>
      <c r="C57" s="45"/>
      <c r="D57" s="45"/>
      <c r="E57" s="58" t="s">
        <v>70</v>
      </c>
      <c r="F57" s="119">
        <f>F58+F60</f>
        <v>3318.311</v>
      </c>
      <c r="G57" s="119">
        <f>G58+G60</f>
        <v>3318.311</v>
      </c>
      <c r="H57" s="136">
        <f t="shared" si="0"/>
        <v>1</v>
      </c>
      <c r="I57" s="119">
        <f t="shared" si="1"/>
        <v>0</v>
      </c>
    </row>
    <row r="58" spans="1:9" s="78" customFormat="1" ht="63.75">
      <c r="A58" s="46" t="s">
        <v>67</v>
      </c>
      <c r="B58" s="46" t="s">
        <v>57</v>
      </c>
      <c r="C58" s="46" t="s">
        <v>173</v>
      </c>
      <c r="D58" s="46"/>
      <c r="E58" s="79" t="s">
        <v>172</v>
      </c>
      <c r="F58" s="125">
        <f>F59</f>
        <v>318.311</v>
      </c>
      <c r="G58" s="125">
        <f>G59</f>
        <v>318.311</v>
      </c>
      <c r="H58" s="141">
        <f t="shared" si="0"/>
        <v>1</v>
      </c>
      <c r="I58" s="125">
        <f t="shared" si="1"/>
        <v>0</v>
      </c>
    </row>
    <row r="59" spans="1:9" s="76" customFormat="1" ht="15.75" customHeight="1">
      <c r="A59" s="75" t="s">
        <v>67</v>
      </c>
      <c r="B59" s="75" t="s">
        <v>57</v>
      </c>
      <c r="C59" s="75" t="s">
        <v>173</v>
      </c>
      <c r="D59" s="75" t="s">
        <v>157</v>
      </c>
      <c r="E59" s="74" t="s">
        <v>156</v>
      </c>
      <c r="F59" s="123">
        <v>318.311</v>
      </c>
      <c r="G59" s="121">
        <v>318.311</v>
      </c>
      <c r="H59" s="138">
        <f t="shared" si="0"/>
        <v>1</v>
      </c>
      <c r="I59" s="121">
        <f t="shared" si="1"/>
        <v>0</v>
      </c>
    </row>
    <row r="60" spans="1:9" s="78" customFormat="1" ht="51">
      <c r="A60" s="46" t="s">
        <v>67</v>
      </c>
      <c r="B60" s="46" t="s">
        <v>57</v>
      </c>
      <c r="C60" s="46" t="s">
        <v>201</v>
      </c>
      <c r="D60" s="46"/>
      <c r="E60" s="79" t="s">
        <v>202</v>
      </c>
      <c r="F60" s="125">
        <f>F61</f>
        <v>3000</v>
      </c>
      <c r="G60" s="125">
        <f>G61</f>
        <v>3000</v>
      </c>
      <c r="H60" s="141">
        <f t="shared" si="0"/>
        <v>1</v>
      </c>
      <c r="I60" s="125">
        <f>G60-F60</f>
        <v>0</v>
      </c>
    </row>
    <row r="61" spans="1:9" s="76" customFormat="1" ht="15.75" customHeight="1">
      <c r="A61" s="75" t="s">
        <v>67</v>
      </c>
      <c r="B61" s="75" t="s">
        <v>57</v>
      </c>
      <c r="C61" s="75" t="s">
        <v>201</v>
      </c>
      <c r="D61" s="75" t="s">
        <v>157</v>
      </c>
      <c r="E61" s="74" t="s">
        <v>156</v>
      </c>
      <c r="F61" s="123">
        <v>3000</v>
      </c>
      <c r="G61" s="121">
        <v>3000</v>
      </c>
      <c r="H61" s="138">
        <f t="shared" si="0"/>
        <v>1</v>
      </c>
      <c r="I61" s="121">
        <f>G61-F61</f>
        <v>0</v>
      </c>
    </row>
    <row r="62" spans="1:9" s="76" customFormat="1" ht="20.25" customHeight="1">
      <c r="A62" s="45" t="s">
        <v>67</v>
      </c>
      <c r="B62" s="45" t="s">
        <v>64</v>
      </c>
      <c r="C62" s="45"/>
      <c r="D62" s="45"/>
      <c r="E62" s="58" t="s">
        <v>71</v>
      </c>
      <c r="F62" s="119">
        <f>SUM(F63+F65+F67+F69)+F71</f>
        <v>8697.43732</v>
      </c>
      <c r="G62" s="119">
        <f>SUM(G63+G65+G67+G69)+G71</f>
        <v>8697.43732</v>
      </c>
      <c r="H62" s="136">
        <f t="shared" si="0"/>
        <v>1</v>
      </c>
      <c r="I62" s="119">
        <f t="shared" si="1"/>
        <v>0</v>
      </c>
    </row>
    <row r="63" spans="1:9" s="76" customFormat="1" ht="51">
      <c r="A63" s="46" t="s">
        <v>67</v>
      </c>
      <c r="B63" s="46" t="s">
        <v>64</v>
      </c>
      <c r="C63" s="46" t="s">
        <v>175</v>
      </c>
      <c r="D63" s="46"/>
      <c r="E63" s="90" t="s">
        <v>174</v>
      </c>
      <c r="F63" s="125">
        <f>F64</f>
        <v>2339.77474</v>
      </c>
      <c r="G63" s="125">
        <f>G64</f>
        <v>2339.77474</v>
      </c>
      <c r="H63" s="141">
        <f t="shared" si="0"/>
        <v>1</v>
      </c>
      <c r="I63" s="125">
        <f t="shared" si="1"/>
        <v>0</v>
      </c>
    </row>
    <row r="64" spans="1:9" s="76" customFormat="1" ht="25.5">
      <c r="A64" s="75" t="s">
        <v>67</v>
      </c>
      <c r="B64" s="75" t="s">
        <v>64</v>
      </c>
      <c r="C64" s="75" t="s">
        <v>175</v>
      </c>
      <c r="D64" s="75" t="s">
        <v>145</v>
      </c>
      <c r="E64" s="74" t="s">
        <v>144</v>
      </c>
      <c r="F64" s="123">
        <v>2339.77474</v>
      </c>
      <c r="G64" s="121">
        <v>2339.77474</v>
      </c>
      <c r="H64" s="138">
        <f t="shared" si="0"/>
        <v>1</v>
      </c>
      <c r="I64" s="121">
        <f t="shared" si="1"/>
        <v>0</v>
      </c>
    </row>
    <row r="65" spans="1:9" s="76" customFormat="1" ht="42" customHeight="1">
      <c r="A65" s="46" t="s">
        <v>67</v>
      </c>
      <c r="B65" s="46" t="s">
        <v>64</v>
      </c>
      <c r="C65" s="46" t="s">
        <v>177</v>
      </c>
      <c r="D65" s="46"/>
      <c r="E65" s="90" t="s">
        <v>176</v>
      </c>
      <c r="F65" s="125">
        <f>F66</f>
        <v>619.8</v>
      </c>
      <c r="G65" s="125">
        <f>G66</f>
        <v>619.8</v>
      </c>
      <c r="H65" s="141">
        <f t="shared" si="0"/>
        <v>1</v>
      </c>
      <c r="I65" s="125">
        <f t="shared" si="1"/>
        <v>0</v>
      </c>
    </row>
    <row r="66" spans="1:9" s="78" customFormat="1" ht="26.25" customHeight="1">
      <c r="A66" s="75" t="s">
        <v>67</v>
      </c>
      <c r="B66" s="75" t="s">
        <v>64</v>
      </c>
      <c r="C66" s="75" t="s">
        <v>177</v>
      </c>
      <c r="D66" s="75" t="s">
        <v>145</v>
      </c>
      <c r="E66" s="74" t="s">
        <v>144</v>
      </c>
      <c r="F66" s="123">
        <v>619.8</v>
      </c>
      <c r="G66" s="121">
        <v>619.8</v>
      </c>
      <c r="H66" s="138">
        <f t="shared" si="0"/>
        <v>1</v>
      </c>
      <c r="I66" s="121">
        <f t="shared" si="1"/>
        <v>0</v>
      </c>
    </row>
    <row r="67" spans="1:9" s="76" customFormat="1" ht="54.75" customHeight="1">
      <c r="A67" s="46" t="s">
        <v>67</v>
      </c>
      <c r="B67" s="46" t="s">
        <v>64</v>
      </c>
      <c r="C67" s="46" t="s">
        <v>179</v>
      </c>
      <c r="D67" s="46"/>
      <c r="E67" s="90" t="s">
        <v>178</v>
      </c>
      <c r="F67" s="125">
        <f>F68</f>
        <v>1560.49111</v>
      </c>
      <c r="G67" s="125">
        <f>G68</f>
        <v>1560.49111</v>
      </c>
      <c r="H67" s="141">
        <f t="shared" si="0"/>
        <v>1</v>
      </c>
      <c r="I67" s="125">
        <f t="shared" si="1"/>
        <v>0</v>
      </c>
    </row>
    <row r="68" spans="1:9" s="76" customFormat="1" ht="25.5">
      <c r="A68" s="75" t="s">
        <v>67</v>
      </c>
      <c r="B68" s="75" t="s">
        <v>64</v>
      </c>
      <c r="C68" s="75" t="s">
        <v>179</v>
      </c>
      <c r="D68" s="75" t="s">
        <v>145</v>
      </c>
      <c r="E68" s="74" t="s">
        <v>144</v>
      </c>
      <c r="F68" s="123">
        <v>1560.49111</v>
      </c>
      <c r="G68" s="121">
        <v>1560.49111</v>
      </c>
      <c r="H68" s="138">
        <f t="shared" si="0"/>
        <v>1</v>
      </c>
      <c r="I68" s="121">
        <f t="shared" si="1"/>
        <v>0</v>
      </c>
    </row>
    <row r="69" spans="1:9" s="91" customFormat="1" ht="63.75">
      <c r="A69" s="46" t="s">
        <v>67</v>
      </c>
      <c r="B69" s="46" t="s">
        <v>64</v>
      </c>
      <c r="C69" s="46" t="s">
        <v>181</v>
      </c>
      <c r="D69" s="46"/>
      <c r="E69" s="90" t="s">
        <v>180</v>
      </c>
      <c r="F69" s="125">
        <f>F70</f>
        <v>4177.37147</v>
      </c>
      <c r="G69" s="125">
        <f>G70</f>
        <v>4177.37147</v>
      </c>
      <c r="H69" s="141">
        <f t="shared" si="0"/>
        <v>1</v>
      </c>
      <c r="I69" s="125">
        <f t="shared" si="1"/>
        <v>0</v>
      </c>
    </row>
    <row r="70" spans="1:9" s="73" customFormat="1" ht="25.5">
      <c r="A70" s="75" t="s">
        <v>67</v>
      </c>
      <c r="B70" s="75" t="s">
        <v>64</v>
      </c>
      <c r="C70" s="75" t="s">
        <v>181</v>
      </c>
      <c r="D70" s="75" t="s">
        <v>145</v>
      </c>
      <c r="E70" s="74" t="s">
        <v>144</v>
      </c>
      <c r="F70" s="123">
        <v>4177.37147</v>
      </c>
      <c r="G70" s="121">
        <v>4177.37147</v>
      </c>
      <c r="H70" s="138">
        <f t="shared" si="0"/>
        <v>1</v>
      </c>
      <c r="I70" s="121">
        <f t="shared" si="1"/>
        <v>0</v>
      </c>
    </row>
    <row r="71" spans="1:9" s="78" customFormat="1" ht="53.25" customHeight="1" hidden="1">
      <c r="A71" s="46" t="s">
        <v>67</v>
      </c>
      <c r="B71" s="46" t="s">
        <v>64</v>
      </c>
      <c r="C71" s="46" t="s">
        <v>183</v>
      </c>
      <c r="D71" s="46"/>
      <c r="E71" s="92" t="s">
        <v>182</v>
      </c>
      <c r="F71" s="125">
        <f>F72</f>
        <v>0</v>
      </c>
      <c r="G71" s="125">
        <f>G72</f>
        <v>0</v>
      </c>
      <c r="H71" s="141" t="e">
        <f t="shared" si="0"/>
        <v>#DIV/0!</v>
      </c>
      <c r="I71" s="125">
        <f t="shared" si="1"/>
        <v>0</v>
      </c>
    </row>
    <row r="72" spans="1:9" s="76" customFormat="1" ht="24" customHeight="1" hidden="1">
      <c r="A72" s="75" t="s">
        <v>67</v>
      </c>
      <c r="B72" s="75" t="s">
        <v>64</v>
      </c>
      <c r="C72" s="75" t="s">
        <v>183</v>
      </c>
      <c r="D72" s="75" t="s">
        <v>145</v>
      </c>
      <c r="E72" s="74" t="s">
        <v>144</v>
      </c>
      <c r="F72" s="123"/>
      <c r="G72" s="121"/>
      <c r="H72" s="138" t="e">
        <f t="shared" si="0"/>
        <v>#DIV/0!</v>
      </c>
      <c r="I72" s="121">
        <f t="shared" si="1"/>
        <v>0</v>
      </c>
    </row>
    <row r="73" spans="1:9" s="91" customFormat="1" ht="15.75">
      <c r="A73" s="57" t="s">
        <v>128</v>
      </c>
      <c r="B73" s="57"/>
      <c r="C73" s="57"/>
      <c r="D73" s="57"/>
      <c r="E73" s="85" t="s">
        <v>184</v>
      </c>
      <c r="F73" s="126">
        <f aca="true" t="shared" si="2" ref="F73:G77">F74</f>
        <v>1335</v>
      </c>
      <c r="G73" s="126">
        <f t="shared" si="2"/>
        <v>1335</v>
      </c>
      <c r="H73" s="142">
        <f t="shared" si="0"/>
        <v>1</v>
      </c>
      <c r="I73" s="126">
        <f t="shared" si="1"/>
        <v>0</v>
      </c>
    </row>
    <row r="74" spans="1:9" s="73" customFormat="1" ht="12.75">
      <c r="A74" s="45" t="s">
        <v>128</v>
      </c>
      <c r="B74" s="45" t="s">
        <v>55</v>
      </c>
      <c r="C74" s="45"/>
      <c r="D74" s="45"/>
      <c r="E74" s="93" t="s">
        <v>129</v>
      </c>
      <c r="F74" s="119">
        <f>F75+F77</f>
        <v>1335</v>
      </c>
      <c r="G74" s="119">
        <f>G75+G77</f>
        <v>1335</v>
      </c>
      <c r="H74" s="136">
        <f t="shared" si="0"/>
        <v>1</v>
      </c>
      <c r="I74" s="119">
        <f t="shared" si="1"/>
        <v>0</v>
      </c>
    </row>
    <row r="75" spans="1:9" s="78" customFormat="1" ht="51">
      <c r="A75" s="46" t="s">
        <v>128</v>
      </c>
      <c r="B75" s="46" t="s">
        <v>55</v>
      </c>
      <c r="C75" s="46" t="s">
        <v>186</v>
      </c>
      <c r="D75" s="46"/>
      <c r="E75" s="79" t="s">
        <v>185</v>
      </c>
      <c r="F75" s="125">
        <f t="shared" si="2"/>
        <v>1285</v>
      </c>
      <c r="G75" s="125">
        <f t="shared" si="2"/>
        <v>1285</v>
      </c>
      <c r="H75" s="141">
        <f t="shared" si="0"/>
        <v>1</v>
      </c>
      <c r="I75" s="125">
        <f t="shared" si="1"/>
        <v>0</v>
      </c>
    </row>
    <row r="76" spans="1:9" s="76" customFormat="1" ht="12.75">
      <c r="A76" s="75" t="s">
        <v>128</v>
      </c>
      <c r="B76" s="75" t="s">
        <v>55</v>
      </c>
      <c r="C76" s="75" t="s">
        <v>186</v>
      </c>
      <c r="D76" s="75" t="s">
        <v>157</v>
      </c>
      <c r="E76" s="74" t="s">
        <v>156</v>
      </c>
      <c r="F76" s="123">
        <v>1285</v>
      </c>
      <c r="G76" s="121">
        <v>1285</v>
      </c>
      <c r="H76" s="138">
        <f t="shared" si="0"/>
        <v>1</v>
      </c>
      <c r="I76" s="121">
        <f t="shared" si="1"/>
        <v>0</v>
      </c>
    </row>
    <row r="77" spans="1:9" s="78" customFormat="1" ht="63.75">
      <c r="A77" s="46" t="s">
        <v>128</v>
      </c>
      <c r="B77" s="46" t="s">
        <v>55</v>
      </c>
      <c r="C77" s="46" t="s">
        <v>227</v>
      </c>
      <c r="D77" s="46"/>
      <c r="E77" s="79" t="s">
        <v>223</v>
      </c>
      <c r="F77" s="125">
        <f t="shared" si="2"/>
        <v>50</v>
      </c>
      <c r="G77" s="125">
        <f t="shared" si="2"/>
        <v>50</v>
      </c>
      <c r="H77" s="141">
        <f aca="true" t="shared" si="3" ref="H77:H87">G77/F77</f>
        <v>1</v>
      </c>
      <c r="I77" s="125">
        <f aca="true" t="shared" si="4" ref="I77:I82">G77-F77</f>
        <v>0</v>
      </c>
    </row>
    <row r="78" spans="1:9" s="76" customFormat="1" ht="12.75">
      <c r="A78" s="75" t="s">
        <v>128</v>
      </c>
      <c r="B78" s="75" t="s">
        <v>55</v>
      </c>
      <c r="C78" s="75" t="s">
        <v>227</v>
      </c>
      <c r="D78" s="75" t="s">
        <v>157</v>
      </c>
      <c r="E78" s="158" t="s">
        <v>156</v>
      </c>
      <c r="F78" s="123">
        <v>50</v>
      </c>
      <c r="G78" s="121">
        <v>50</v>
      </c>
      <c r="H78" s="138">
        <f t="shared" si="3"/>
        <v>1</v>
      </c>
      <c r="I78" s="121">
        <f t="shared" si="4"/>
        <v>0</v>
      </c>
    </row>
    <row r="79" spans="1:9" s="76" customFormat="1" ht="13.5" customHeight="1">
      <c r="A79" s="57" t="s">
        <v>127</v>
      </c>
      <c r="B79" s="57"/>
      <c r="C79" s="57"/>
      <c r="D79" s="57"/>
      <c r="E79" s="82" t="s">
        <v>224</v>
      </c>
      <c r="F79" s="126">
        <f>SUM(F81)</f>
        <v>15.002</v>
      </c>
      <c r="G79" s="126">
        <f>SUM(G81)</f>
        <v>15.00195</v>
      </c>
      <c r="H79" s="142">
        <f t="shared" si="3"/>
        <v>0.9999966671110518</v>
      </c>
      <c r="I79" s="126">
        <f t="shared" si="4"/>
        <v>-4.999999999988347E-05</v>
      </c>
    </row>
    <row r="80" spans="1:9" s="76" customFormat="1" ht="15" customHeight="1">
      <c r="A80" s="45" t="s">
        <v>127</v>
      </c>
      <c r="B80" s="45" t="s">
        <v>127</v>
      </c>
      <c r="C80" s="45"/>
      <c r="D80" s="45"/>
      <c r="E80" s="58" t="s">
        <v>225</v>
      </c>
      <c r="F80" s="119">
        <f>SUM(F81)</f>
        <v>15.002</v>
      </c>
      <c r="G80" s="119">
        <f>SUM(G81)</f>
        <v>15.00195</v>
      </c>
      <c r="H80" s="136">
        <f t="shared" si="3"/>
        <v>0.9999966671110518</v>
      </c>
      <c r="I80" s="119">
        <f t="shared" si="4"/>
        <v>-4.999999999988347E-05</v>
      </c>
    </row>
    <row r="81" spans="1:9" s="76" customFormat="1" ht="58.5" customHeight="1">
      <c r="A81" s="46" t="s">
        <v>127</v>
      </c>
      <c r="B81" s="46" t="s">
        <v>127</v>
      </c>
      <c r="C81" s="46" t="s">
        <v>228</v>
      </c>
      <c r="D81" s="46"/>
      <c r="E81" s="90" t="s">
        <v>226</v>
      </c>
      <c r="F81" s="125">
        <f>F82</f>
        <v>15.002</v>
      </c>
      <c r="G81" s="125">
        <f>G82</f>
        <v>15.00195</v>
      </c>
      <c r="H81" s="141">
        <f t="shared" si="3"/>
        <v>0.9999966671110518</v>
      </c>
      <c r="I81" s="125">
        <f t="shared" si="4"/>
        <v>-4.999999999988347E-05</v>
      </c>
    </row>
    <row r="82" spans="1:9" s="76" customFormat="1" ht="26.25" customHeight="1">
      <c r="A82" s="75" t="s">
        <v>127</v>
      </c>
      <c r="B82" s="75" t="s">
        <v>127</v>
      </c>
      <c r="C82" s="75" t="s">
        <v>228</v>
      </c>
      <c r="D82" s="75" t="s">
        <v>153</v>
      </c>
      <c r="E82" s="74" t="s">
        <v>144</v>
      </c>
      <c r="F82" s="123">
        <v>15.002</v>
      </c>
      <c r="G82" s="121">
        <v>15.00195</v>
      </c>
      <c r="H82" s="138">
        <f t="shared" si="3"/>
        <v>0.9999966671110518</v>
      </c>
      <c r="I82" s="121">
        <f t="shared" si="4"/>
        <v>-4.999999999988347E-05</v>
      </c>
    </row>
    <row r="83" spans="1:9" s="76" customFormat="1" ht="13.5" customHeight="1">
      <c r="A83" s="57" t="s">
        <v>72</v>
      </c>
      <c r="B83" s="57"/>
      <c r="C83" s="57"/>
      <c r="D83" s="57"/>
      <c r="E83" s="82" t="s">
        <v>73</v>
      </c>
      <c r="F83" s="126">
        <f>SUM(F85)</f>
        <v>33.68065</v>
      </c>
      <c r="G83" s="126">
        <f>SUM(G85)</f>
        <v>33.68065</v>
      </c>
      <c r="H83" s="142">
        <f t="shared" si="3"/>
        <v>1</v>
      </c>
      <c r="I83" s="126">
        <f t="shared" si="1"/>
        <v>0</v>
      </c>
    </row>
    <row r="84" spans="1:9" s="76" customFormat="1" ht="15" customHeight="1">
      <c r="A84" s="45" t="s">
        <v>72</v>
      </c>
      <c r="B84" s="45" t="s">
        <v>55</v>
      </c>
      <c r="C84" s="45"/>
      <c r="D84" s="45"/>
      <c r="E84" s="58" t="s">
        <v>74</v>
      </c>
      <c r="F84" s="119">
        <f>SUM(F85)</f>
        <v>33.68065</v>
      </c>
      <c r="G84" s="119">
        <f>SUM(G85)</f>
        <v>33.68065</v>
      </c>
      <c r="H84" s="136">
        <f t="shared" si="3"/>
        <v>1</v>
      </c>
      <c r="I84" s="119">
        <f t="shared" si="1"/>
        <v>0</v>
      </c>
    </row>
    <row r="85" spans="1:9" s="76" customFormat="1" ht="58.5" customHeight="1">
      <c r="A85" s="46" t="s">
        <v>72</v>
      </c>
      <c r="B85" s="46" t="s">
        <v>55</v>
      </c>
      <c r="C85" s="46" t="s">
        <v>188</v>
      </c>
      <c r="D85" s="46"/>
      <c r="E85" s="90" t="s">
        <v>187</v>
      </c>
      <c r="F85" s="125">
        <f>F86</f>
        <v>33.68065</v>
      </c>
      <c r="G85" s="125">
        <f>G86</f>
        <v>33.68065</v>
      </c>
      <c r="H85" s="141">
        <f t="shared" si="3"/>
        <v>1</v>
      </c>
      <c r="I85" s="125">
        <f t="shared" si="1"/>
        <v>0</v>
      </c>
    </row>
    <row r="86" spans="1:9" s="76" customFormat="1" ht="18" customHeight="1">
      <c r="A86" s="75" t="s">
        <v>72</v>
      </c>
      <c r="B86" s="75" t="s">
        <v>55</v>
      </c>
      <c r="C86" s="75" t="s">
        <v>188</v>
      </c>
      <c r="D86" s="75" t="s">
        <v>153</v>
      </c>
      <c r="E86" s="74" t="s">
        <v>152</v>
      </c>
      <c r="F86" s="123">
        <v>33.68065</v>
      </c>
      <c r="G86" s="121">
        <v>33.68065</v>
      </c>
      <c r="H86" s="138">
        <f t="shared" si="3"/>
        <v>1</v>
      </c>
      <c r="I86" s="121">
        <f t="shared" si="1"/>
        <v>0</v>
      </c>
    </row>
    <row r="87" spans="1:9" s="73" customFormat="1" ht="17.25" customHeight="1">
      <c r="A87" s="165" t="s">
        <v>189</v>
      </c>
      <c r="B87" s="166"/>
      <c r="C87" s="166"/>
      <c r="D87" s="166"/>
      <c r="E87" s="167"/>
      <c r="F87" s="127">
        <f>SUM(F11+F37+F42+F53+F83+F46+F73)+F79</f>
        <v>21272.26505</v>
      </c>
      <c r="G87" s="127">
        <f>SUM(G11+G37+G42+G53+G83+G46+G73)+G79</f>
        <v>21272.27344</v>
      </c>
      <c r="H87" s="137">
        <f t="shared" si="3"/>
        <v>1.0000003944102793</v>
      </c>
      <c r="I87" s="120">
        <f t="shared" si="1"/>
        <v>0.008389999999053543</v>
      </c>
    </row>
  </sheetData>
  <sheetProtection/>
  <mergeCells count="10">
    <mergeCell ref="A87:E87"/>
    <mergeCell ref="A5:J5"/>
    <mergeCell ref="A6:I6"/>
    <mergeCell ref="A7:J7"/>
    <mergeCell ref="A1:D1"/>
    <mergeCell ref="E1:I1"/>
    <mergeCell ref="A2:D2"/>
    <mergeCell ref="E2:I2"/>
    <mergeCell ref="A3:D3"/>
    <mergeCell ref="E3:I3"/>
  </mergeCells>
  <printOptions/>
  <pageMargins left="0.75" right="0.17" top="0.23" bottom="0.33" header="0.5" footer="0.5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0"/>
  <sheetViews>
    <sheetView zoomScalePageLayoutView="0" workbookViewId="0" topLeftCell="A9">
      <selection activeCell="C6" sqref="C6"/>
    </sheetView>
  </sheetViews>
  <sheetFormatPr defaultColWidth="9.140625" defaultRowHeight="12.75"/>
  <cols>
    <col min="1" max="1" width="22.8515625" style="0" customWidth="1"/>
    <col min="2" max="2" width="16.00390625" style="0" customWidth="1"/>
    <col min="3" max="3" width="19.00390625" style="0" customWidth="1"/>
    <col min="4" max="4" width="20.140625" style="0" customWidth="1"/>
    <col min="5" max="5" width="71.7109375" style="0" customWidth="1"/>
  </cols>
  <sheetData>
    <row r="5" spans="4:5" ht="12.75">
      <c r="D5" s="4"/>
      <c r="E5" s="4" t="s">
        <v>75</v>
      </c>
    </row>
    <row r="6" spans="4:5" ht="12.75">
      <c r="D6" s="4"/>
      <c r="E6" s="4" t="s">
        <v>247</v>
      </c>
    </row>
    <row r="7" spans="4:5" ht="12.75">
      <c r="D7" s="4"/>
      <c r="E7" s="4" t="s">
        <v>76</v>
      </c>
    </row>
    <row r="8" spans="4:5" ht="12.75">
      <c r="D8" s="4"/>
      <c r="E8" s="4" t="s">
        <v>234</v>
      </c>
    </row>
    <row r="9" spans="4:5" ht="12.75">
      <c r="D9" s="4"/>
      <c r="E9" s="4"/>
    </row>
    <row r="10" ht="12.75">
      <c r="D10" s="4"/>
    </row>
    <row r="11" spans="1:5" ht="20.25" customHeight="1">
      <c r="A11" s="179" t="s">
        <v>239</v>
      </c>
      <c r="B11" s="179"/>
      <c r="C11" s="179"/>
      <c r="D11" s="179"/>
      <c r="E11" s="179"/>
    </row>
    <row r="12" spans="1:5" ht="20.25" customHeight="1">
      <c r="A12" s="5"/>
      <c r="B12" s="5"/>
      <c r="C12" s="6"/>
      <c r="D12" s="5"/>
      <c r="E12" s="7"/>
    </row>
    <row r="13" spans="1:5" ht="12.75">
      <c r="A13" s="180"/>
      <c r="B13" s="181" t="s">
        <v>77</v>
      </c>
      <c r="C13" s="8" t="s">
        <v>78</v>
      </c>
      <c r="D13" s="181" t="s">
        <v>79</v>
      </c>
      <c r="E13" s="181" t="s">
        <v>80</v>
      </c>
    </row>
    <row r="14" spans="1:5" ht="12.75">
      <c r="A14" s="180"/>
      <c r="B14" s="181"/>
      <c r="C14" s="9" t="s">
        <v>81</v>
      </c>
      <c r="D14" s="181"/>
      <c r="E14" s="181"/>
    </row>
    <row r="15" spans="1:5" ht="32.25" customHeight="1">
      <c r="A15" s="41" t="s">
        <v>82</v>
      </c>
      <c r="B15" s="42">
        <v>302600</v>
      </c>
      <c r="C15" s="133" t="s">
        <v>208</v>
      </c>
      <c r="D15" s="133" t="s">
        <v>83</v>
      </c>
      <c r="E15" s="134" t="s">
        <v>207</v>
      </c>
    </row>
    <row r="16" spans="1:5" ht="46.5" customHeight="1" hidden="1">
      <c r="A16" s="132" t="s">
        <v>85</v>
      </c>
      <c r="B16" s="43"/>
      <c r="C16" s="44" t="s">
        <v>132</v>
      </c>
      <c r="D16" s="41" t="s">
        <v>86</v>
      </c>
      <c r="E16" s="41" t="s">
        <v>133</v>
      </c>
    </row>
    <row r="17" spans="1:5" ht="60.75" customHeight="1">
      <c r="A17" s="175" t="s">
        <v>85</v>
      </c>
      <c r="B17" s="43">
        <v>-7000</v>
      </c>
      <c r="C17" s="41" t="s">
        <v>205</v>
      </c>
      <c r="D17" s="41" t="s">
        <v>86</v>
      </c>
      <c r="E17" s="41" t="s">
        <v>206</v>
      </c>
    </row>
    <row r="18" spans="1:5" ht="47.25" customHeight="1">
      <c r="A18" s="176"/>
      <c r="B18" s="182">
        <v>-527000</v>
      </c>
      <c r="C18" s="41" t="s">
        <v>215</v>
      </c>
      <c r="D18" s="41" t="s">
        <v>86</v>
      </c>
      <c r="E18" s="41" t="s">
        <v>214</v>
      </c>
    </row>
    <row r="19" spans="1:5" ht="47.25" customHeight="1">
      <c r="A19" s="176"/>
      <c r="B19" s="183"/>
      <c r="C19" s="41" t="s">
        <v>216</v>
      </c>
      <c r="D19" s="41" t="s">
        <v>86</v>
      </c>
      <c r="E19" s="41" t="s">
        <v>214</v>
      </c>
    </row>
    <row r="20" spans="1:5" ht="47.25" customHeight="1">
      <c r="A20" s="176"/>
      <c r="B20" s="183"/>
      <c r="C20" s="41" t="s">
        <v>217</v>
      </c>
      <c r="D20" s="41" t="s">
        <v>86</v>
      </c>
      <c r="E20" s="41" t="s">
        <v>214</v>
      </c>
    </row>
    <row r="21" spans="1:5" ht="47.25" customHeight="1">
      <c r="A21" s="176"/>
      <c r="B21" s="184"/>
      <c r="C21" s="41" t="s">
        <v>218</v>
      </c>
      <c r="D21" s="41" t="s">
        <v>86</v>
      </c>
      <c r="E21" s="41" t="s">
        <v>214</v>
      </c>
    </row>
    <row r="22" spans="1:5" ht="48" customHeight="1" hidden="1">
      <c r="A22" s="176"/>
      <c r="B22" s="43"/>
      <c r="C22" s="41"/>
      <c r="D22" s="41"/>
      <c r="E22" s="41"/>
    </row>
    <row r="23" spans="1:5" ht="29.25" customHeight="1" hidden="1">
      <c r="A23" s="176"/>
      <c r="B23" s="43"/>
      <c r="C23" s="41"/>
      <c r="D23" s="41"/>
      <c r="E23" s="41"/>
    </row>
    <row r="24" spans="1:5" ht="48" customHeight="1">
      <c r="A24" s="176"/>
      <c r="B24" s="43">
        <v>-3000</v>
      </c>
      <c r="C24" s="41" t="s">
        <v>241</v>
      </c>
      <c r="D24" s="133" t="s">
        <v>86</v>
      </c>
      <c r="E24" s="134" t="s">
        <v>243</v>
      </c>
    </row>
    <row r="25" spans="1:5" ht="48" customHeight="1">
      <c r="A25" s="177"/>
      <c r="B25" s="43">
        <v>-21865</v>
      </c>
      <c r="C25" s="41" t="s">
        <v>242</v>
      </c>
      <c r="D25" s="133" t="s">
        <v>86</v>
      </c>
      <c r="E25" s="134" t="s">
        <v>244</v>
      </c>
    </row>
    <row r="26" spans="1:5" ht="29.25" customHeight="1" hidden="1">
      <c r="A26" s="40"/>
      <c r="B26" s="43"/>
      <c r="C26" s="41"/>
      <c r="D26" s="41"/>
      <c r="E26" s="41"/>
    </row>
    <row r="27" spans="1:5" ht="48" customHeight="1">
      <c r="A27" s="175" t="s">
        <v>84</v>
      </c>
      <c r="B27" s="43">
        <v>320000</v>
      </c>
      <c r="C27" s="41" t="s">
        <v>212</v>
      </c>
      <c r="D27" s="133" t="s">
        <v>83</v>
      </c>
      <c r="E27" s="134" t="s">
        <v>207</v>
      </c>
    </row>
    <row r="28" spans="1:5" ht="48" customHeight="1">
      <c r="A28" s="176"/>
      <c r="B28" s="43">
        <v>-4991</v>
      </c>
      <c r="C28" s="41" t="s">
        <v>213</v>
      </c>
      <c r="D28" s="133" t="s">
        <v>200</v>
      </c>
      <c r="E28" s="134"/>
    </row>
    <row r="29" spans="1:5" ht="48" customHeight="1">
      <c r="A29" s="177"/>
      <c r="B29" s="159">
        <v>-58744</v>
      </c>
      <c r="C29" s="41" t="s">
        <v>238</v>
      </c>
      <c r="D29" s="133" t="s">
        <v>83</v>
      </c>
      <c r="E29" s="134" t="s">
        <v>207</v>
      </c>
    </row>
    <row r="30" spans="1:5" ht="14.25">
      <c r="A30" s="160" t="s">
        <v>87</v>
      </c>
      <c r="B30" s="156">
        <f>SUM(B15:B29)</f>
        <v>0</v>
      </c>
      <c r="C30" s="178"/>
      <c r="D30" s="178"/>
      <c r="E30" s="178"/>
    </row>
  </sheetData>
  <sheetProtection/>
  <mergeCells count="9">
    <mergeCell ref="A17:A25"/>
    <mergeCell ref="C30:E30"/>
    <mergeCell ref="A11:E11"/>
    <mergeCell ref="A13:A14"/>
    <mergeCell ref="B13:B14"/>
    <mergeCell ref="D13:D14"/>
    <mergeCell ref="E13:E14"/>
    <mergeCell ref="B18:B21"/>
    <mergeCell ref="A27:A29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13.7109375" style="0" bestFit="1" customWidth="1"/>
    <col min="2" max="2" width="49.57421875" style="0" bestFit="1" customWidth="1"/>
    <col min="3" max="3" width="11.8515625" style="0" customWidth="1"/>
    <col min="4" max="4" width="11.7109375" style="0" customWidth="1"/>
    <col min="5" max="5" width="16.00390625" style="0" customWidth="1"/>
    <col min="6" max="6" width="14.8515625" style="0" customWidth="1"/>
  </cols>
  <sheetData>
    <row r="1" spans="1:6" ht="12.75">
      <c r="A1" s="10"/>
      <c r="F1" s="4" t="s">
        <v>88</v>
      </c>
    </row>
    <row r="2" spans="1:6" ht="12.75">
      <c r="A2" s="10"/>
      <c r="F2" s="4" t="s">
        <v>248</v>
      </c>
    </row>
    <row r="3" spans="1:6" ht="12.75">
      <c r="A3" s="10"/>
      <c r="B3" s="191" t="s">
        <v>89</v>
      </c>
      <c r="C3" s="191"/>
      <c r="D3" s="191"/>
      <c r="E3" s="191"/>
      <c r="F3" s="191"/>
    </row>
    <row r="4" spans="1:6" ht="12.75">
      <c r="A4" s="10"/>
      <c r="F4" s="4" t="s">
        <v>234</v>
      </c>
    </row>
    <row r="5" ht="12.75">
      <c r="A5" s="10"/>
    </row>
    <row r="6" ht="12.75">
      <c r="A6" s="10"/>
    </row>
    <row r="7" spans="1:6" ht="15.75">
      <c r="A7" s="192" t="s">
        <v>90</v>
      </c>
      <c r="B7" s="192"/>
      <c r="C7" s="192"/>
      <c r="D7" s="192"/>
      <c r="E7" s="192"/>
      <c r="F7" s="192"/>
    </row>
    <row r="8" spans="1:6" ht="15.75">
      <c r="A8" s="192" t="s">
        <v>240</v>
      </c>
      <c r="B8" s="192"/>
      <c r="C8" s="192"/>
      <c r="D8" s="192"/>
      <c r="E8" s="192"/>
      <c r="F8" s="192"/>
    </row>
    <row r="9" spans="1:6" ht="12.75">
      <c r="A9" s="10"/>
      <c r="C9" s="11"/>
      <c r="D9" s="11"/>
      <c r="E9" s="12"/>
      <c r="F9" s="13" t="s">
        <v>3</v>
      </c>
    </row>
    <row r="10" spans="1:6" ht="12.75">
      <c r="A10" s="128" t="s">
        <v>91</v>
      </c>
      <c r="B10" s="129"/>
      <c r="C10" s="193" t="s">
        <v>92</v>
      </c>
      <c r="D10" s="194"/>
      <c r="E10" s="194" t="s">
        <v>93</v>
      </c>
      <c r="F10" s="195"/>
    </row>
    <row r="11" spans="1:6" ht="25.5">
      <c r="A11" s="130" t="s">
        <v>94</v>
      </c>
      <c r="B11" s="131" t="s">
        <v>95</v>
      </c>
      <c r="C11" s="14" t="s">
        <v>232</v>
      </c>
      <c r="D11" s="14" t="s">
        <v>233</v>
      </c>
      <c r="E11" s="15" t="s">
        <v>96</v>
      </c>
      <c r="F11" s="15" t="s">
        <v>97</v>
      </c>
    </row>
    <row r="12" spans="1:6" ht="12.75" customHeight="1" hidden="1">
      <c r="A12" s="16" t="s">
        <v>98</v>
      </c>
      <c r="B12" s="185" t="s">
        <v>58</v>
      </c>
      <c r="C12" s="186"/>
      <c r="D12" s="186"/>
      <c r="E12" s="186"/>
      <c r="F12" s="187"/>
    </row>
    <row r="13" spans="1:6" ht="12.75" customHeight="1" hidden="1">
      <c r="A13" s="17"/>
      <c r="B13" s="18" t="s">
        <v>99</v>
      </c>
      <c r="C13" s="19" t="s">
        <v>100</v>
      </c>
      <c r="D13" s="19" t="s">
        <v>100</v>
      </c>
      <c r="E13" s="20"/>
      <c r="F13" s="20"/>
    </row>
    <row r="14" spans="1:6" ht="12.75" customHeight="1" hidden="1">
      <c r="A14" s="21"/>
      <c r="B14" s="22" t="s">
        <v>101</v>
      </c>
      <c r="C14" s="23"/>
      <c r="D14" s="23"/>
      <c r="E14" s="24"/>
      <c r="F14" s="24"/>
    </row>
    <row r="15" spans="1:6" ht="12.75" customHeight="1">
      <c r="A15" s="16" t="s">
        <v>102</v>
      </c>
      <c r="B15" s="188" t="s">
        <v>103</v>
      </c>
      <c r="C15" s="189"/>
      <c r="D15" s="189"/>
      <c r="E15" s="189"/>
      <c r="F15" s="190"/>
    </row>
    <row r="16" spans="1:6" ht="12.75">
      <c r="A16" s="17"/>
      <c r="B16" s="18" t="s">
        <v>99</v>
      </c>
      <c r="C16" s="19">
        <v>9</v>
      </c>
      <c r="D16" s="19">
        <v>7</v>
      </c>
      <c r="E16" s="20">
        <v>7.75</v>
      </c>
      <c r="F16" s="20">
        <v>7</v>
      </c>
    </row>
    <row r="17" spans="1:6" ht="12.75">
      <c r="A17" s="21"/>
      <c r="B17" s="22" t="s">
        <v>101</v>
      </c>
      <c r="C17" s="23"/>
      <c r="D17" s="23"/>
      <c r="E17" s="20">
        <v>1019</v>
      </c>
      <c r="F17" s="20">
        <v>1019</v>
      </c>
    </row>
    <row r="18" spans="1:6" ht="12.75" customHeight="1">
      <c r="A18" s="16" t="s">
        <v>102</v>
      </c>
      <c r="B18" s="188" t="s">
        <v>104</v>
      </c>
      <c r="C18" s="189"/>
      <c r="D18" s="189"/>
      <c r="E18" s="189"/>
      <c r="F18" s="190"/>
    </row>
    <row r="19" spans="1:6" ht="12.75">
      <c r="A19" s="17"/>
      <c r="B19" s="18" t="s">
        <v>99</v>
      </c>
      <c r="C19" s="153">
        <v>1</v>
      </c>
      <c r="D19" s="153">
        <v>1</v>
      </c>
      <c r="E19" s="154">
        <v>1</v>
      </c>
      <c r="F19" s="154">
        <v>1</v>
      </c>
    </row>
    <row r="20" spans="1:6" ht="12.75">
      <c r="A20" s="21"/>
      <c r="B20" s="22" t="s">
        <v>101</v>
      </c>
      <c r="C20" s="23"/>
      <c r="D20" s="23"/>
      <c r="E20" s="20">
        <v>347</v>
      </c>
      <c r="F20" s="20">
        <v>347</v>
      </c>
    </row>
    <row r="21" spans="1:6" ht="12.75" customHeight="1">
      <c r="A21" s="16" t="s">
        <v>105</v>
      </c>
      <c r="B21" s="188" t="s">
        <v>106</v>
      </c>
      <c r="C21" s="189"/>
      <c r="D21" s="189"/>
      <c r="E21" s="189"/>
      <c r="F21" s="190"/>
    </row>
    <row r="22" spans="1:6" ht="12.75">
      <c r="A22" s="17"/>
      <c r="B22" s="18" t="s">
        <v>99</v>
      </c>
      <c r="C22" s="19">
        <v>1</v>
      </c>
      <c r="D22" s="19">
        <v>1</v>
      </c>
      <c r="E22" s="20">
        <v>1</v>
      </c>
      <c r="F22" s="20">
        <v>1</v>
      </c>
    </row>
    <row r="23" spans="1:6" ht="12.75">
      <c r="A23" s="21"/>
      <c r="B23" s="22" t="s">
        <v>101</v>
      </c>
      <c r="C23" s="23"/>
      <c r="D23" s="23"/>
      <c r="E23" s="20">
        <v>107.52</v>
      </c>
      <c r="F23" s="20">
        <v>107.52</v>
      </c>
    </row>
    <row r="24" spans="1:6" ht="12.75" customHeight="1" hidden="1">
      <c r="A24" s="16"/>
      <c r="B24" s="25" t="s">
        <v>107</v>
      </c>
      <c r="C24" s="26"/>
      <c r="D24" s="26"/>
      <c r="E24" s="27"/>
      <c r="F24" s="27"/>
    </row>
    <row r="25" spans="1:6" ht="12.75">
      <c r="A25" s="16"/>
      <c r="B25" s="16" t="s">
        <v>108</v>
      </c>
      <c r="C25" s="28"/>
      <c r="D25" s="28"/>
      <c r="E25" s="28"/>
      <c r="F25" s="28"/>
    </row>
    <row r="26" spans="1:6" ht="12.75">
      <c r="A26" s="16"/>
      <c r="B26" s="29" t="s">
        <v>109</v>
      </c>
      <c r="C26" s="28"/>
      <c r="D26" s="28"/>
      <c r="E26" s="28"/>
      <c r="F26" s="28"/>
    </row>
    <row r="27" spans="1:6" ht="15.75">
      <c r="A27" s="30" t="s">
        <v>110</v>
      </c>
      <c r="B27" s="31" t="s">
        <v>107</v>
      </c>
      <c r="C27" s="32"/>
      <c r="D27" s="32"/>
      <c r="E27" s="33"/>
      <c r="F27" s="33"/>
    </row>
    <row r="28" spans="1:6" ht="15.75">
      <c r="A28" s="34" t="s">
        <v>111</v>
      </c>
      <c r="B28" s="35" t="s">
        <v>99</v>
      </c>
      <c r="C28" s="36">
        <f>C16+C19+C22</f>
        <v>11</v>
      </c>
      <c r="D28" s="36">
        <f>D16+D19+D22</f>
        <v>9</v>
      </c>
      <c r="E28" s="36">
        <f>E16+E19+E22</f>
        <v>9.75</v>
      </c>
      <c r="F28" s="36">
        <f>F16+F19+F22</f>
        <v>9</v>
      </c>
    </row>
    <row r="29" spans="1:6" ht="19.5" customHeight="1">
      <c r="A29" s="37" t="s">
        <v>112</v>
      </c>
      <c r="B29" s="38" t="s">
        <v>113</v>
      </c>
      <c r="C29" s="39"/>
      <c r="D29" s="36"/>
      <c r="E29" s="62">
        <f>E17+E20+E23</f>
        <v>1473.52</v>
      </c>
      <c r="F29" s="62">
        <f>F14+F17+F20+F23</f>
        <v>1473.52</v>
      </c>
    </row>
    <row r="30" spans="1:6" ht="12.75">
      <c r="A30" s="10"/>
      <c r="C30" s="11"/>
      <c r="D30" s="11"/>
      <c r="E30" s="12"/>
      <c r="F30" s="12"/>
    </row>
    <row r="31" spans="1:6" ht="12.75">
      <c r="A31" s="10"/>
      <c r="C31" s="11"/>
      <c r="D31" s="11"/>
      <c r="E31" s="12"/>
      <c r="F31" s="12"/>
    </row>
    <row r="32" spans="1:6" ht="12.75">
      <c r="A32" s="10"/>
      <c r="C32" s="11"/>
      <c r="D32" s="11"/>
      <c r="E32" s="12"/>
      <c r="F32" s="12"/>
    </row>
    <row r="33" spans="1:6" ht="12.75">
      <c r="A33" s="10"/>
      <c r="C33" s="11"/>
      <c r="D33" s="11"/>
      <c r="E33" s="12"/>
      <c r="F33" s="12"/>
    </row>
    <row r="34" spans="1:6" ht="12.75">
      <c r="A34" s="10"/>
      <c r="C34" s="11"/>
      <c r="D34" s="11"/>
      <c r="E34" s="12"/>
      <c r="F34" s="12"/>
    </row>
    <row r="35" spans="1:6" ht="12.75">
      <c r="A35" s="10"/>
      <c r="C35" s="11"/>
      <c r="D35" s="11"/>
      <c r="E35" s="12"/>
      <c r="F35" s="12"/>
    </row>
    <row r="36" spans="1:6" ht="12.75">
      <c r="A36" s="10"/>
      <c r="C36" s="11"/>
      <c r="D36" s="11"/>
      <c r="E36" s="12"/>
      <c r="F36" s="12"/>
    </row>
    <row r="37" spans="1:6" ht="12.75">
      <c r="A37" s="10"/>
      <c r="C37" s="11"/>
      <c r="D37" s="11"/>
      <c r="E37" s="12"/>
      <c r="F37" s="12"/>
    </row>
    <row r="38" spans="1:6" ht="12.75">
      <c r="A38" s="10"/>
      <c r="C38" s="11"/>
      <c r="D38" s="11"/>
      <c r="E38" s="12"/>
      <c r="F38" s="12"/>
    </row>
    <row r="39" spans="1:6" ht="12.75">
      <c r="A39" s="10"/>
      <c r="C39" s="11"/>
      <c r="D39" s="11"/>
      <c r="E39" s="12"/>
      <c r="F39" s="12"/>
    </row>
  </sheetData>
  <sheetProtection/>
  <mergeCells count="9">
    <mergeCell ref="B12:F12"/>
    <mergeCell ref="B15:F15"/>
    <mergeCell ref="B18:F18"/>
    <mergeCell ref="B21:F21"/>
    <mergeCell ref="B3:F3"/>
    <mergeCell ref="A7:F7"/>
    <mergeCell ref="A8:F8"/>
    <mergeCell ref="C10:D10"/>
    <mergeCell ref="E10:F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2016-03-25T06:20:05Z</cp:lastPrinted>
  <dcterms:created xsi:type="dcterms:W3CDTF">1996-10-08T23:32:33Z</dcterms:created>
  <dcterms:modified xsi:type="dcterms:W3CDTF">2016-03-25T06:27:27Z</dcterms:modified>
  <cp:category/>
  <cp:version/>
  <cp:contentType/>
  <cp:contentStatus/>
</cp:coreProperties>
</file>